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98B7" lockStructure="1"/>
  <bookViews>
    <workbookView xWindow="0" yWindow="0" windowWidth="20730" windowHeight="9435" firstSheet="6" activeTab="9"/>
  </bookViews>
  <sheets>
    <sheet name="Period Summary" sheetId="7" r:id="rId1"/>
    <sheet name="Controls Report Wk 1" sheetId="6" r:id="rId2"/>
    <sheet name="Expense Tracker Wk 1" sheetId="14" r:id="rId3"/>
    <sheet name="Controls Report Wk 2" sheetId="8" r:id="rId4"/>
    <sheet name="Expense Tracker Wk 2" sheetId="16" r:id="rId5"/>
    <sheet name="Controls Report Wk 3" sheetId="9" r:id="rId6"/>
    <sheet name="Expense Tracker Wk 3" sheetId="17" r:id="rId7"/>
    <sheet name="Controls Report Wk 4" sheetId="10" r:id="rId8"/>
    <sheet name="Expense Tracker Wk 4" sheetId="18" r:id="rId9"/>
    <sheet name="Mileage Reimbursement" sheetId="15" r:id="rId10"/>
  </sheets>
  <definedNames>
    <definedName name="_xlnm.Print_Area" localSheetId="1">'Controls Report Wk 1'!$A$1:$J$99</definedName>
    <definedName name="_xlnm.Print_Area" localSheetId="3">'Controls Report Wk 2'!$A$1:$J$99</definedName>
    <definedName name="_xlnm.Print_Area" localSheetId="5">'Controls Report Wk 3'!$A$1:$J$99</definedName>
    <definedName name="_xlnm.Print_Area" localSheetId="7">'Controls Report Wk 4'!$A$1:$J$99</definedName>
    <definedName name="_xlnm.Print_Area" localSheetId="2">'Expense Tracker Wk 1'!$A$1:$I$58</definedName>
    <definedName name="_xlnm.Print_Area" localSheetId="4">'Expense Tracker Wk 2'!$A$1:$I$57</definedName>
    <definedName name="_xlnm.Print_Area" localSheetId="6">'Expense Tracker Wk 3'!$A$1:$I$58</definedName>
    <definedName name="_xlnm.Print_Area" localSheetId="8">'Expense Tracker Wk 4'!$A$1:$I$58</definedName>
    <definedName name="_xlnm.Print_Area" localSheetId="0">'Period Summary'!$A$1:$G$109</definedName>
    <definedName name="_xlnm.Print_Titles" localSheetId="1">'Controls Report Wk 1'!$1:$8</definedName>
    <definedName name="_xlnm.Print_Titles" localSheetId="3">'Controls Report Wk 2'!$1:$8</definedName>
    <definedName name="_xlnm.Print_Titles" localSheetId="5">'Controls Report Wk 3'!$1:$8</definedName>
    <definedName name="_xlnm.Print_Titles" localSheetId="7">'Controls Report Wk 4'!$1:$8</definedName>
    <definedName name="_xlnm.Print_Titles" localSheetId="0">'Period Summary'!$1:$8</definedName>
  </definedNames>
  <calcPr calcId="145621"/>
</workbook>
</file>

<file path=xl/calcChain.xml><?xml version="1.0" encoding="utf-8"?>
<calcChain xmlns="http://schemas.openxmlformats.org/spreadsheetml/2006/main">
  <c r="B1" i="14" l="1"/>
  <c r="B1" i="18" s="1"/>
  <c r="I47" i="16"/>
  <c r="E50" i="16" s="1"/>
  <c r="C1" i="16"/>
  <c r="C1" i="17"/>
  <c r="H47" i="17"/>
  <c r="E49" i="17" s="1"/>
  <c r="C1" i="18"/>
  <c r="K46" i="18"/>
  <c r="J46" i="18"/>
  <c r="I46" i="18"/>
  <c r="H46" i="18"/>
  <c r="K45" i="18"/>
  <c r="J45" i="18"/>
  <c r="I45" i="18"/>
  <c r="H45" i="18"/>
  <c r="K44" i="18"/>
  <c r="J44" i="18"/>
  <c r="I44" i="18"/>
  <c r="H44" i="18"/>
  <c r="K43" i="18"/>
  <c r="J43" i="18"/>
  <c r="I43" i="18"/>
  <c r="H43" i="18"/>
  <c r="K42" i="18"/>
  <c r="J42" i="18"/>
  <c r="I42" i="18"/>
  <c r="H42" i="18"/>
  <c r="K41" i="18"/>
  <c r="J41" i="18"/>
  <c r="I41" i="18"/>
  <c r="H41" i="18"/>
  <c r="K40" i="18"/>
  <c r="J40" i="18"/>
  <c r="I40" i="18"/>
  <c r="H40" i="18"/>
  <c r="K39" i="18"/>
  <c r="J39" i="18"/>
  <c r="I39" i="18"/>
  <c r="H39" i="18"/>
  <c r="K38" i="18"/>
  <c r="J38" i="18"/>
  <c r="I38" i="18"/>
  <c r="H38" i="18"/>
  <c r="K37" i="18"/>
  <c r="J37" i="18"/>
  <c r="I37" i="18"/>
  <c r="H37" i="18"/>
  <c r="K36" i="18"/>
  <c r="J36" i="18"/>
  <c r="I36" i="18"/>
  <c r="H36" i="18"/>
  <c r="K35" i="18"/>
  <c r="J35" i="18"/>
  <c r="I35" i="18"/>
  <c r="H35" i="18"/>
  <c r="K34" i="18"/>
  <c r="J34" i="18"/>
  <c r="I34" i="18"/>
  <c r="H34" i="18"/>
  <c r="K33" i="18"/>
  <c r="J33" i="18"/>
  <c r="I33" i="18"/>
  <c r="H33" i="18"/>
  <c r="K32" i="18"/>
  <c r="J32" i="18"/>
  <c r="I32" i="18"/>
  <c r="H32" i="18"/>
  <c r="K31" i="18"/>
  <c r="J31" i="18"/>
  <c r="I31" i="18"/>
  <c r="H31" i="18"/>
  <c r="K30" i="18"/>
  <c r="J30" i="18"/>
  <c r="I30" i="18"/>
  <c r="H30" i="18"/>
  <c r="K29" i="18"/>
  <c r="J29" i="18"/>
  <c r="I29" i="18"/>
  <c r="H29" i="18"/>
  <c r="K28" i="18"/>
  <c r="K47" i="18" s="1"/>
  <c r="E52" i="18" s="1"/>
  <c r="F52" i="18" s="1"/>
  <c r="J28" i="18"/>
  <c r="J47" i="18" s="1"/>
  <c r="E51" i="18" s="1"/>
  <c r="I28" i="18"/>
  <c r="I47" i="18" s="1"/>
  <c r="E50" i="18" s="1"/>
  <c r="H28" i="18"/>
  <c r="H47" i="18" s="1"/>
  <c r="E49" i="18" s="1"/>
  <c r="M25" i="18"/>
  <c r="L25" i="18"/>
  <c r="K25" i="18"/>
  <c r="J25" i="18"/>
  <c r="I25" i="18"/>
  <c r="H25" i="18"/>
  <c r="M24" i="18"/>
  <c r="L24" i="18"/>
  <c r="K24" i="18"/>
  <c r="J24" i="18"/>
  <c r="I24" i="18"/>
  <c r="H24" i="18"/>
  <c r="M23" i="18"/>
  <c r="L23" i="18"/>
  <c r="K23" i="18"/>
  <c r="J23" i="18"/>
  <c r="I23" i="18"/>
  <c r="H23" i="18"/>
  <c r="M22" i="18"/>
  <c r="L22" i="18"/>
  <c r="K22" i="18"/>
  <c r="J22" i="18"/>
  <c r="I22" i="18"/>
  <c r="H22" i="18"/>
  <c r="M21" i="18"/>
  <c r="L21" i="18"/>
  <c r="K21" i="18"/>
  <c r="J21" i="18"/>
  <c r="I21" i="18"/>
  <c r="H21" i="18"/>
  <c r="M20" i="18"/>
  <c r="L20" i="18"/>
  <c r="K20" i="18"/>
  <c r="J20" i="18"/>
  <c r="I20" i="18"/>
  <c r="H20" i="18"/>
  <c r="M19" i="18"/>
  <c r="L19" i="18"/>
  <c r="K19" i="18"/>
  <c r="J19" i="18"/>
  <c r="I19" i="18"/>
  <c r="H19" i="18"/>
  <c r="M18" i="18"/>
  <c r="L18" i="18"/>
  <c r="K18" i="18"/>
  <c r="J18" i="18"/>
  <c r="I18" i="18"/>
  <c r="H18" i="18"/>
  <c r="M17" i="18"/>
  <c r="L17" i="18"/>
  <c r="K17" i="18"/>
  <c r="J17" i="18"/>
  <c r="I17" i="18"/>
  <c r="H17" i="18"/>
  <c r="M16" i="18"/>
  <c r="L16" i="18"/>
  <c r="K16" i="18"/>
  <c r="J16" i="18"/>
  <c r="I16" i="18"/>
  <c r="H16" i="18"/>
  <c r="M15" i="18"/>
  <c r="L15" i="18"/>
  <c r="K15" i="18"/>
  <c r="J15" i="18"/>
  <c r="I15" i="18"/>
  <c r="H15" i="18"/>
  <c r="M14" i="18"/>
  <c r="L14" i="18"/>
  <c r="K14" i="18"/>
  <c r="J14" i="18"/>
  <c r="I14" i="18"/>
  <c r="H14" i="18"/>
  <c r="M13" i="18"/>
  <c r="L13" i="18"/>
  <c r="K13" i="18"/>
  <c r="J13" i="18"/>
  <c r="I13" i="18"/>
  <c r="H13" i="18"/>
  <c r="M12" i="18"/>
  <c r="L12" i="18"/>
  <c r="K12" i="18"/>
  <c r="J12" i="18"/>
  <c r="I12" i="18"/>
  <c r="H12" i="18"/>
  <c r="M11" i="18"/>
  <c r="L11" i="18"/>
  <c r="K11" i="18"/>
  <c r="J11" i="18"/>
  <c r="I11" i="18"/>
  <c r="H11" i="18"/>
  <c r="M10" i="18"/>
  <c r="L10" i="18"/>
  <c r="K10" i="18"/>
  <c r="J10" i="18"/>
  <c r="I10" i="18"/>
  <c r="H10" i="18"/>
  <c r="M9" i="18"/>
  <c r="L9" i="18"/>
  <c r="K9" i="18"/>
  <c r="J9" i="18"/>
  <c r="I9" i="18"/>
  <c r="H9" i="18"/>
  <c r="M8" i="18"/>
  <c r="L8" i="18"/>
  <c r="K8" i="18"/>
  <c r="J8" i="18"/>
  <c r="I8" i="18"/>
  <c r="H8" i="18"/>
  <c r="M7" i="18"/>
  <c r="L7" i="18"/>
  <c r="K7" i="18"/>
  <c r="J7" i="18"/>
  <c r="I7" i="18"/>
  <c r="H7" i="18"/>
  <c r="M6" i="18"/>
  <c r="L6" i="18"/>
  <c r="K6" i="18"/>
  <c r="J6" i="18"/>
  <c r="I6" i="18"/>
  <c r="H6" i="18"/>
  <c r="K46" i="17"/>
  <c r="J46" i="17"/>
  <c r="I46" i="17"/>
  <c r="H46" i="17"/>
  <c r="K45" i="17"/>
  <c r="J45" i="17"/>
  <c r="I45" i="17"/>
  <c r="H45" i="17"/>
  <c r="K44" i="17"/>
  <c r="J44" i="17"/>
  <c r="I44" i="17"/>
  <c r="H44" i="17"/>
  <c r="K43" i="17"/>
  <c r="J43" i="17"/>
  <c r="I43" i="17"/>
  <c r="H43" i="17"/>
  <c r="K42" i="17"/>
  <c r="J42" i="17"/>
  <c r="I42" i="17"/>
  <c r="H42" i="17"/>
  <c r="K41" i="17"/>
  <c r="J41" i="17"/>
  <c r="I41" i="17"/>
  <c r="H41" i="17"/>
  <c r="K40" i="17"/>
  <c r="J40" i="17"/>
  <c r="I40" i="17"/>
  <c r="H40" i="17"/>
  <c r="K39" i="17"/>
  <c r="J39" i="17"/>
  <c r="I39" i="17"/>
  <c r="H39" i="17"/>
  <c r="K38" i="17"/>
  <c r="J38" i="17"/>
  <c r="I38" i="17"/>
  <c r="H38" i="17"/>
  <c r="K37" i="17"/>
  <c r="J37" i="17"/>
  <c r="I37" i="17"/>
  <c r="H37" i="17"/>
  <c r="K36" i="17"/>
  <c r="J36" i="17"/>
  <c r="I36" i="17"/>
  <c r="H36" i="17"/>
  <c r="K35" i="17"/>
  <c r="J35" i="17"/>
  <c r="I35" i="17"/>
  <c r="H35" i="17"/>
  <c r="K34" i="17"/>
  <c r="J34" i="17"/>
  <c r="I34" i="17"/>
  <c r="H34" i="17"/>
  <c r="K33" i="17"/>
  <c r="J33" i="17"/>
  <c r="I33" i="17"/>
  <c r="H33" i="17"/>
  <c r="K32" i="17"/>
  <c r="J32" i="17"/>
  <c r="I32" i="17"/>
  <c r="H32" i="17"/>
  <c r="K31" i="17"/>
  <c r="J31" i="17"/>
  <c r="I31" i="17"/>
  <c r="H31" i="17"/>
  <c r="K30" i="17"/>
  <c r="J30" i="17"/>
  <c r="I30" i="17"/>
  <c r="H30" i="17"/>
  <c r="K29" i="17"/>
  <c r="J29" i="17"/>
  <c r="I29" i="17"/>
  <c r="H29" i="17"/>
  <c r="K28" i="17"/>
  <c r="K47" i="17" s="1"/>
  <c r="E52" i="17" s="1"/>
  <c r="F52" i="17" s="1"/>
  <c r="J28" i="17"/>
  <c r="J47" i="17" s="1"/>
  <c r="E51" i="17" s="1"/>
  <c r="I28" i="17"/>
  <c r="I47" i="17" s="1"/>
  <c r="E50" i="17" s="1"/>
  <c r="H28" i="17"/>
  <c r="M25" i="17"/>
  <c r="L25" i="17"/>
  <c r="K25" i="17"/>
  <c r="J25" i="17"/>
  <c r="I25" i="17"/>
  <c r="H25" i="17"/>
  <c r="M24" i="17"/>
  <c r="L24" i="17"/>
  <c r="K24" i="17"/>
  <c r="J24" i="17"/>
  <c r="I24" i="17"/>
  <c r="H24" i="17"/>
  <c r="M23" i="17"/>
  <c r="L23" i="17"/>
  <c r="K23" i="17"/>
  <c r="J23" i="17"/>
  <c r="I23" i="17"/>
  <c r="H23" i="17"/>
  <c r="M22" i="17"/>
  <c r="L22" i="17"/>
  <c r="K22" i="17"/>
  <c r="J22" i="17"/>
  <c r="I22" i="17"/>
  <c r="H22" i="17"/>
  <c r="M21" i="17"/>
  <c r="L21" i="17"/>
  <c r="K21" i="17"/>
  <c r="J21" i="17"/>
  <c r="I21" i="17"/>
  <c r="H21" i="17"/>
  <c r="M20" i="17"/>
  <c r="L20" i="17"/>
  <c r="K20" i="17"/>
  <c r="J20" i="17"/>
  <c r="I20" i="17"/>
  <c r="H20" i="17"/>
  <c r="M19" i="17"/>
  <c r="L19" i="17"/>
  <c r="K19" i="17"/>
  <c r="J19" i="17"/>
  <c r="I19" i="17"/>
  <c r="H19" i="17"/>
  <c r="M18" i="17"/>
  <c r="L18" i="17"/>
  <c r="K18" i="17"/>
  <c r="J18" i="17"/>
  <c r="I18" i="17"/>
  <c r="H18" i="17"/>
  <c r="M17" i="17"/>
  <c r="L17" i="17"/>
  <c r="K17" i="17"/>
  <c r="J17" i="17"/>
  <c r="I17" i="17"/>
  <c r="H17" i="17"/>
  <c r="M16" i="17"/>
  <c r="L16" i="17"/>
  <c r="K16" i="17"/>
  <c r="J16" i="17"/>
  <c r="I16" i="17"/>
  <c r="H16" i="17"/>
  <c r="M15" i="17"/>
  <c r="L15" i="17"/>
  <c r="K15" i="17"/>
  <c r="J15" i="17"/>
  <c r="I15" i="17"/>
  <c r="H15" i="17"/>
  <c r="M14" i="17"/>
  <c r="L14" i="17"/>
  <c r="K14" i="17"/>
  <c r="J14" i="17"/>
  <c r="I14" i="17"/>
  <c r="H14" i="17"/>
  <c r="M13" i="17"/>
  <c r="L13" i="17"/>
  <c r="K13" i="17"/>
  <c r="J13" i="17"/>
  <c r="I13" i="17"/>
  <c r="H13" i="17"/>
  <c r="M12" i="17"/>
  <c r="L12" i="17"/>
  <c r="K12" i="17"/>
  <c r="J12" i="17"/>
  <c r="I12" i="17"/>
  <c r="H12" i="17"/>
  <c r="M11" i="17"/>
  <c r="L11" i="17"/>
  <c r="K11" i="17"/>
  <c r="J11" i="17"/>
  <c r="I11" i="17"/>
  <c r="H11" i="17"/>
  <c r="M10" i="17"/>
  <c r="L10" i="17"/>
  <c r="K10" i="17"/>
  <c r="J10" i="17"/>
  <c r="I10" i="17"/>
  <c r="H10" i="17"/>
  <c r="M9" i="17"/>
  <c r="L9" i="17"/>
  <c r="K9" i="17"/>
  <c r="J9" i="17"/>
  <c r="I9" i="17"/>
  <c r="H9" i="17"/>
  <c r="M8" i="17"/>
  <c r="L8" i="17"/>
  <c r="K8" i="17"/>
  <c r="J8" i="17"/>
  <c r="I8" i="17"/>
  <c r="H8" i="17"/>
  <c r="M7" i="17"/>
  <c r="L7" i="17"/>
  <c r="K7" i="17"/>
  <c r="J7" i="17"/>
  <c r="I7" i="17"/>
  <c r="H7" i="17"/>
  <c r="M6" i="17"/>
  <c r="L6" i="17"/>
  <c r="K6" i="17"/>
  <c r="J6" i="17"/>
  <c r="J26" i="17" s="1"/>
  <c r="I6" i="17"/>
  <c r="H6" i="17"/>
  <c r="K46" i="16"/>
  <c r="J46" i="16"/>
  <c r="I46" i="16"/>
  <c r="H46" i="16"/>
  <c r="K45" i="16"/>
  <c r="J45" i="16"/>
  <c r="I45" i="16"/>
  <c r="H45" i="16"/>
  <c r="K44" i="16"/>
  <c r="J44" i="16"/>
  <c r="I44" i="16"/>
  <c r="H44" i="16"/>
  <c r="K43" i="16"/>
  <c r="J43" i="16"/>
  <c r="I43" i="16"/>
  <c r="H43" i="16"/>
  <c r="K42" i="16"/>
  <c r="J42" i="16"/>
  <c r="I42" i="16"/>
  <c r="H42" i="16"/>
  <c r="K41" i="16"/>
  <c r="J41" i="16"/>
  <c r="I41" i="16"/>
  <c r="H41" i="16"/>
  <c r="K40" i="16"/>
  <c r="J40" i="16"/>
  <c r="I40" i="16"/>
  <c r="H40" i="16"/>
  <c r="K39" i="16"/>
  <c r="J39" i="16"/>
  <c r="I39" i="16"/>
  <c r="H39" i="16"/>
  <c r="K38" i="16"/>
  <c r="J38" i="16"/>
  <c r="I38" i="16"/>
  <c r="H38" i="16"/>
  <c r="K37" i="16"/>
  <c r="J37" i="16"/>
  <c r="I37" i="16"/>
  <c r="H37" i="16"/>
  <c r="K36" i="16"/>
  <c r="J36" i="16"/>
  <c r="I36" i="16"/>
  <c r="H36" i="16"/>
  <c r="K35" i="16"/>
  <c r="J35" i="16"/>
  <c r="I35" i="16"/>
  <c r="H35" i="16"/>
  <c r="K34" i="16"/>
  <c r="J34" i="16"/>
  <c r="I34" i="16"/>
  <c r="H34" i="16"/>
  <c r="K33" i="16"/>
  <c r="J33" i="16"/>
  <c r="I33" i="16"/>
  <c r="H33" i="16"/>
  <c r="K32" i="16"/>
  <c r="J32" i="16"/>
  <c r="I32" i="16"/>
  <c r="H32" i="16"/>
  <c r="K31" i="16"/>
  <c r="J31" i="16"/>
  <c r="I31" i="16"/>
  <c r="H31" i="16"/>
  <c r="K30" i="16"/>
  <c r="J30" i="16"/>
  <c r="I30" i="16"/>
  <c r="H30" i="16"/>
  <c r="K29" i="16"/>
  <c r="J29" i="16"/>
  <c r="I29" i="16"/>
  <c r="H29" i="16"/>
  <c r="K28" i="16"/>
  <c r="K47" i="16" s="1"/>
  <c r="E52" i="16" s="1"/>
  <c r="F52" i="16" s="1"/>
  <c r="J28" i="16"/>
  <c r="J47" i="16" s="1"/>
  <c r="E51" i="16" s="1"/>
  <c r="I28" i="16"/>
  <c r="H28" i="16"/>
  <c r="H47" i="16" s="1"/>
  <c r="E49" i="16" s="1"/>
  <c r="M25" i="16"/>
  <c r="L25" i="16"/>
  <c r="K25" i="16"/>
  <c r="J25" i="16"/>
  <c r="I25" i="16"/>
  <c r="H25" i="16"/>
  <c r="M24" i="16"/>
  <c r="L24" i="16"/>
  <c r="K24" i="16"/>
  <c r="J24" i="16"/>
  <c r="I24" i="16"/>
  <c r="H24" i="16"/>
  <c r="M23" i="16"/>
  <c r="L23" i="16"/>
  <c r="K23" i="16"/>
  <c r="J23" i="16"/>
  <c r="I23" i="16"/>
  <c r="H23" i="16"/>
  <c r="M22" i="16"/>
  <c r="L22" i="16"/>
  <c r="K22" i="16"/>
  <c r="J22" i="16"/>
  <c r="I22" i="16"/>
  <c r="H22" i="16"/>
  <c r="M21" i="16"/>
  <c r="L21" i="16"/>
  <c r="K21" i="16"/>
  <c r="J21" i="16"/>
  <c r="I21" i="16"/>
  <c r="H21" i="16"/>
  <c r="M20" i="16"/>
  <c r="L20" i="16"/>
  <c r="K20" i="16"/>
  <c r="J20" i="16"/>
  <c r="I20" i="16"/>
  <c r="H20" i="16"/>
  <c r="M19" i="16"/>
  <c r="L19" i="16"/>
  <c r="K19" i="16"/>
  <c r="J19" i="16"/>
  <c r="I19" i="16"/>
  <c r="H19" i="16"/>
  <c r="M18" i="16"/>
  <c r="L18" i="16"/>
  <c r="K18" i="16"/>
  <c r="J18" i="16"/>
  <c r="I18" i="16"/>
  <c r="H18" i="16"/>
  <c r="M17" i="16"/>
  <c r="L17" i="16"/>
  <c r="K17" i="16"/>
  <c r="J17" i="16"/>
  <c r="I17" i="16"/>
  <c r="H17" i="16"/>
  <c r="M16" i="16"/>
  <c r="L16" i="16"/>
  <c r="K16" i="16"/>
  <c r="J16" i="16"/>
  <c r="I16" i="16"/>
  <c r="H16" i="16"/>
  <c r="M15" i="16"/>
  <c r="L15" i="16"/>
  <c r="K15" i="16"/>
  <c r="J15" i="16"/>
  <c r="I15" i="16"/>
  <c r="H15" i="16"/>
  <c r="M14" i="16"/>
  <c r="L14" i="16"/>
  <c r="K14" i="16"/>
  <c r="J14" i="16"/>
  <c r="I14" i="16"/>
  <c r="H14" i="16"/>
  <c r="M13" i="16"/>
  <c r="L13" i="16"/>
  <c r="K13" i="16"/>
  <c r="J13" i="16"/>
  <c r="I13" i="16"/>
  <c r="H13" i="16"/>
  <c r="M12" i="16"/>
  <c r="L12" i="16"/>
  <c r="K12" i="16"/>
  <c r="J12" i="16"/>
  <c r="I12" i="16"/>
  <c r="H12" i="16"/>
  <c r="M11" i="16"/>
  <c r="L11" i="16"/>
  <c r="K11" i="16"/>
  <c r="J11" i="16"/>
  <c r="I11" i="16"/>
  <c r="H11" i="16"/>
  <c r="M10" i="16"/>
  <c r="L10" i="16"/>
  <c r="K10" i="16"/>
  <c r="J10" i="16"/>
  <c r="I10" i="16"/>
  <c r="H10" i="16"/>
  <c r="M9" i="16"/>
  <c r="L9" i="16"/>
  <c r="K9" i="16"/>
  <c r="J9" i="16"/>
  <c r="I9" i="16"/>
  <c r="H9" i="16"/>
  <c r="M8" i="16"/>
  <c r="L8" i="16"/>
  <c r="K8" i="16"/>
  <c r="J8" i="16"/>
  <c r="I8" i="16"/>
  <c r="H8" i="16"/>
  <c r="M7" i="16"/>
  <c r="L7" i="16"/>
  <c r="K7" i="16"/>
  <c r="J7" i="16"/>
  <c r="I7" i="16"/>
  <c r="H7" i="16"/>
  <c r="M6" i="16"/>
  <c r="L6" i="16"/>
  <c r="K6" i="16"/>
  <c r="J6" i="16"/>
  <c r="J26" i="16" s="1"/>
  <c r="I6" i="16"/>
  <c r="H6" i="16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D49" i="15"/>
  <c r="B3" i="15"/>
  <c r="M6" i="14"/>
  <c r="L6" i="14"/>
  <c r="K6" i="14"/>
  <c r="J6" i="14"/>
  <c r="I6" i="14"/>
  <c r="H6" i="14"/>
  <c r="K28" i="14"/>
  <c r="K47" i="14" s="1"/>
  <c r="E52" i="14" s="1"/>
  <c r="F52" i="14" s="1"/>
  <c r="J28" i="14"/>
  <c r="I28" i="14"/>
  <c r="H28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M25" i="14"/>
  <c r="L25" i="14"/>
  <c r="K25" i="14"/>
  <c r="M24" i="14"/>
  <c r="L24" i="14"/>
  <c r="K24" i="14"/>
  <c r="M23" i="14"/>
  <c r="L23" i="14"/>
  <c r="K23" i="14"/>
  <c r="M22" i="14"/>
  <c r="L22" i="14"/>
  <c r="K22" i="14"/>
  <c r="M21" i="14"/>
  <c r="L21" i="14"/>
  <c r="K21" i="14"/>
  <c r="M20" i="14"/>
  <c r="L20" i="14"/>
  <c r="K20" i="14"/>
  <c r="M19" i="14"/>
  <c r="L19" i="14"/>
  <c r="K19" i="14"/>
  <c r="M18" i="14"/>
  <c r="L18" i="14"/>
  <c r="K18" i="14"/>
  <c r="M17" i="14"/>
  <c r="L17" i="14"/>
  <c r="K17" i="14"/>
  <c r="M16" i="14"/>
  <c r="L16" i="14"/>
  <c r="K16" i="14"/>
  <c r="M15" i="14"/>
  <c r="L15" i="14"/>
  <c r="K15" i="14"/>
  <c r="M14" i="14"/>
  <c r="L14" i="14"/>
  <c r="K14" i="14"/>
  <c r="M13" i="14"/>
  <c r="L13" i="14"/>
  <c r="K13" i="14"/>
  <c r="M12" i="14"/>
  <c r="L12" i="14"/>
  <c r="K12" i="14"/>
  <c r="M11" i="14"/>
  <c r="L11" i="14"/>
  <c r="K11" i="14"/>
  <c r="M10" i="14"/>
  <c r="L10" i="14"/>
  <c r="K10" i="14"/>
  <c r="M9" i="14"/>
  <c r="L9" i="14"/>
  <c r="K9" i="14"/>
  <c r="M8" i="14"/>
  <c r="L8" i="14"/>
  <c r="K8" i="14"/>
  <c r="M7" i="14"/>
  <c r="L7" i="14"/>
  <c r="K7" i="14"/>
  <c r="J36" i="14"/>
  <c r="I36" i="14"/>
  <c r="H36" i="14"/>
  <c r="J35" i="14"/>
  <c r="I35" i="14"/>
  <c r="H35" i="14"/>
  <c r="J34" i="14"/>
  <c r="I34" i="14"/>
  <c r="H34" i="14"/>
  <c r="J33" i="14"/>
  <c r="I33" i="14"/>
  <c r="H33" i="14"/>
  <c r="J12" i="14"/>
  <c r="I12" i="14"/>
  <c r="H12" i="14"/>
  <c r="J11" i="14"/>
  <c r="I11" i="14"/>
  <c r="H11" i="14"/>
  <c r="J10" i="14"/>
  <c r="I10" i="14"/>
  <c r="H10" i="14"/>
  <c r="J9" i="14"/>
  <c r="I9" i="14"/>
  <c r="H9" i="14"/>
  <c r="J8" i="14"/>
  <c r="I8" i="14"/>
  <c r="H8" i="14"/>
  <c r="J18" i="14"/>
  <c r="I18" i="14"/>
  <c r="H18" i="14"/>
  <c r="J17" i="14"/>
  <c r="I17" i="14"/>
  <c r="H17" i="14"/>
  <c r="J16" i="14"/>
  <c r="I16" i="14"/>
  <c r="H16" i="14"/>
  <c r="J15" i="14"/>
  <c r="I15" i="14"/>
  <c r="H15" i="14"/>
  <c r="J14" i="14"/>
  <c r="I14" i="14"/>
  <c r="H14" i="14"/>
  <c r="J13" i="14"/>
  <c r="I13" i="14"/>
  <c r="H13" i="14"/>
  <c r="D51" i="16" l="1"/>
  <c r="D51" i="17"/>
  <c r="F51" i="17" s="1"/>
  <c r="B78" i="9" s="1"/>
  <c r="H26" i="18"/>
  <c r="L26" i="18"/>
  <c r="B2" i="15"/>
  <c r="I26" i="16"/>
  <c r="M26" i="16"/>
  <c r="I26" i="17"/>
  <c r="M26" i="17"/>
  <c r="I26" i="18"/>
  <c r="D50" i="18" s="1"/>
  <c r="F50" i="18" s="1"/>
  <c r="M26" i="18"/>
  <c r="B1" i="16"/>
  <c r="H26" i="17"/>
  <c r="D49" i="17" s="1"/>
  <c r="L26" i="17"/>
  <c r="D50" i="17" s="1"/>
  <c r="K26" i="17"/>
  <c r="K26" i="16"/>
  <c r="F51" i="16"/>
  <c r="B78" i="8" s="1"/>
  <c r="H26" i="16"/>
  <c r="L26" i="16"/>
  <c r="B1" i="17"/>
  <c r="E53" i="16"/>
  <c r="E53" i="17"/>
  <c r="E53" i="18"/>
  <c r="J26" i="18"/>
  <c r="D51" i="18" s="1"/>
  <c r="F51" i="18" s="1"/>
  <c r="B78" i="10" s="1"/>
  <c r="K26" i="18"/>
  <c r="D49" i="18" s="1"/>
  <c r="B74" i="10" s="1"/>
  <c r="E49" i="15"/>
  <c r="L26" i="14"/>
  <c r="K26" i="14"/>
  <c r="M26" i="14"/>
  <c r="J46" i="14"/>
  <c r="I46" i="14"/>
  <c r="H46" i="14"/>
  <c r="J45" i="14"/>
  <c r="I45" i="14"/>
  <c r="H45" i="14"/>
  <c r="J44" i="14"/>
  <c r="I44" i="14"/>
  <c r="H44" i="14"/>
  <c r="J43" i="14"/>
  <c r="I43" i="14"/>
  <c r="H43" i="14"/>
  <c r="J42" i="14"/>
  <c r="I42" i="14"/>
  <c r="H42" i="14"/>
  <c r="J41" i="14"/>
  <c r="I41" i="14"/>
  <c r="H41" i="14"/>
  <c r="J40" i="14"/>
  <c r="I40" i="14"/>
  <c r="H40" i="14"/>
  <c r="J39" i="14"/>
  <c r="I39" i="14"/>
  <c r="H39" i="14"/>
  <c r="J38" i="14"/>
  <c r="I38" i="14"/>
  <c r="H38" i="14"/>
  <c r="J37" i="14"/>
  <c r="I37" i="14"/>
  <c r="H37" i="14"/>
  <c r="J32" i="14"/>
  <c r="I32" i="14"/>
  <c r="H32" i="14"/>
  <c r="J31" i="14"/>
  <c r="I31" i="14"/>
  <c r="H31" i="14"/>
  <c r="J30" i="14"/>
  <c r="I30" i="14"/>
  <c r="H30" i="14"/>
  <c r="J29" i="14"/>
  <c r="J47" i="14" s="1"/>
  <c r="E51" i="14" s="1"/>
  <c r="I29" i="14"/>
  <c r="I47" i="14" s="1"/>
  <c r="E50" i="14" s="1"/>
  <c r="H29" i="14"/>
  <c r="H47" i="14" s="1"/>
  <c r="E49" i="14" s="1"/>
  <c r="E53" i="14" s="1"/>
  <c r="J25" i="14"/>
  <c r="I25" i="14"/>
  <c r="H25" i="14"/>
  <c r="J24" i="14"/>
  <c r="I24" i="14"/>
  <c r="H24" i="14"/>
  <c r="J23" i="14"/>
  <c r="I23" i="14"/>
  <c r="H23" i="14"/>
  <c r="J22" i="14"/>
  <c r="I22" i="14"/>
  <c r="H22" i="14"/>
  <c r="J21" i="14"/>
  <c r="I21" i="14"/>
  <c r="H21" i="14"/>
  <c r="J20" i="14"/>
  <c r="I20" i="14"/>
  <c r="H20" i="14"/>
  <c r="J19" i="14"/>
  <c r="I19" i="14"/>
  <c r="H19" i="14"/>
  <c r="J7" i="14"/>
  <c r="I7" i="14"/>
  <c r="H7" i="14"/>
  <c r="H26" i="14" l="1"/>
  <c r="D49" i="14" s="1"/>
  <c r="D50" i="16"/>
  <c r="F50" i="16" s="1"/>
  <c r="F50" i="17"/>
  <c r="D53" i="17"/>
  <c r="B74" i="9"/>
  <c r="F49" i="17"/>
  <c r="D49" i="16"/>
  <c r="D53" i="18"/>
  <c r="F49" i="18"/>
  <c r="F53" i="18" s="1"/>
  <c r="J26" i="14"/>
  <c r="D51" i="14" s="1"/>
  <c r="F51" i="14" s="1"/>
  <c r="B78" i="6" s="1"/>
  <c r="I26" i="14"/>
  <c r="D50" i="14" s="1"/>
  <c r="F50" i="14" s="1"/>
  <c r="E72" i="7"/>
  <c r="D72" i="7"/>
  <c r="B3" i="7"/>
  <c r="I37" i="10"/>
  <c r="E37" i="7" s="1"/>
  <c r="I37" i="9"/>
  <c r="D37" i="7" s="1"/>
  <c r="I37" i="8"/>
  <c r="C37" i="7" s="1"/>
  <c r="H39" i="10"/>
  <c r="G39" i="10"/>
  <c r="F39" i="10"/>
  <c r="E39" i="10"/>
  <c r="D39" i="10"/>
  <c r="C39" i="10"/>
  <c r="B39" i="10"/>
  <c r="H39" i="9"/>
  <c r="G39" i="9"/>
  <c r="F39" i="9"/>
  <c r="E39" i="9"/>
  <c r="D39" i="9"/>
  <c r="C39" i="9"/>
  <c r="B39" i="9"/>
  <c r="H39" i="8"/>
  <c r="G39" i="8"/>
  <c r="F39" i="8"/>
  <c r="E39" i="8"/>
  <c r="D39" i="8"/>
  <c r="C39" i="8"/>
  <c r="B39" i="8"/>
  <c r="H39" i="6"/>
  <c r="G39" i="6"/>
  <c r="F39" i="6"/>
  <c r="E39" i="6"/>
  <c r="D39" i="6"/>
  <c r="C39" i="6"/>
  <c r="B39" i="6"/>
  <c r="I37" i="6"/>
  <c r="E107" i="7"/>
  <c r="F107" i="7" s="1"/>
  <c r="D107" i="7"/>
  <c r="D106" i="7"/>
  <c r="C107" i="7"/>
  <c r="B107" i="7"/>
  <c r="F91" i="10"/>
  <c r="E106" i="7" s="1"/>
  <c r="H90" i="10"/>
  <c r="F90" i="10"/>
  <c r="F91" i="9"/>
  <c r="F90" i="9"/>
  <c r="H90" i="9" s="1"/>
  <c r="F91" i="8"/>
  <c r="C106" i="7" s="1"/>
  <c r="F90" i="8"/>
  <c r="H90" i="8" s="1"/>
  <c r="F91" i="6"/>
  <c r="B106" i="7" s="1"/>
  <c r="F90" i="6"/>
  <c r="B74" i="6" l="1"/>
  <c r="F49" i="14"/>
  <c r="F53" i="14" s="1"/>
  <c r="D53" i="14"/>
  <c r="F53" i="17"/>
  <c r="B74" i="8"/>
  <c r="C72" i="7" s="1"/>
  <c r="D53" i="16"/>
  <c r="F49" i="16"/>
  <c r="F53" i="16" s="1"/>
  <c r="B37" i="7"/>
  <c r="F37" i="7" s="1"/>
  <c r="F106" i="7"/>
  <c r="E104" i="7"/>
  <c r="D104" i="7"/>
  <c r="C104" i="7"/>
  <c r="E102" i="7"/>
  <c r="D102" i="7"/>
  <c r="C102" i="7"/>
  <c r="B102" i="7"/>
  <c r="E101" i="7"/>
  <c r="D101" i="7"/>
  <c r="C101" i="7"/>
  <c r="B101" i="7"/>
  <c r="E100" i="7"/>
  <c r="D100" i="7"/>
  <c r="C100" i="7"/>
  <c r="B100" i="7"/>
  <c r="E99" i="7"/>
  <c r="D99" i="7"/>
  <c r="C99" i="7"/>
  <c r="B99" i="7"/>
  <c r="E81" i="7"/>
  <c r="D81" i="7"/>
  <c r="C81" i="7"/>
  <c r="B81" i="7"/>
  <c r="E74" i="7"/>
  <c r="D74" i="7"/>
  <c r="C74" i="7"/>
  <c r="B74" i="7"/>
  <c r="B58" i="7"/>
  <c r="B83" i="8" l="1"/>
  <c r="B84" i="7"/>
  <c r="B83" i="9"/>
  <c r="D84" i="7"/>
  <c r="B72" i="7"/>
  <c r="B83" i="10"/>
  <c r="E84" i="7"/>
  <c r="F100" i="7"/>
  <c r="B3" i="10"/>
  <c r="B3" i="9"/>
  <c r="B3" i="8"/>
  <c r="J1" i="10"/>
  <c r="H7" i="10" s="1"/>
  <c r="G7" i="10" s="1"/>
  <c r="F7" i="10" s="1"/>
  <c r="E7" i="10" s="1"/>
  <c r="D7" i="10" s="1"/>
  <c r="C7" i="10" s="1"/>
  <c r="B7" i="10" s="1"/>
  <c r="E84" i="10"/>
  <c r="B76" i="10"/>
  <c r="E82" i="7" s="1"/>
  <c r="F73" i="10"/>
  <c r="I68" i="10"/>
  <c r="E67" i="7" s="1"/>
  <c r="I67" i="10"/>
  <c r="E66" i="7" s="1"/>
  <c r="I66" i="10"/>
  <c r="E65" i="7" s="1"/>
  <c r="I59" i="10"/>
  <c r="H55" i="10"/>
  <c r="G55" i="10"/>
  <c r="F55" i="10"/>
  <c r="E55" i="10"/>
  <c r="D55" i="10"/>
  <c r="C55" i="10"/>
  <c r="B55" i="10"/>
  <c r="I53" i="10"/>
  <c r="E53" i="7" s="1"/>
  <c r="I52" i="10"/>
  <c r="E52" i="7" s="1"/>
  <c r="I50" i="10"/>
  <c r="E50" i="7" s="1"/>
  <c r="I46" i="10"/>
  <c r="E46" i="7" s="1"/>
  <c r="I45" i="10"/>
  <c r="E45" i="7" s="1"/>
  <c r="I44" i="10"/>
  <c r="E44" i="7" s="1"/>
  <c r="I43" i="10"/>
  <c r="E43" i="7" s="1"/>
  <c r="I41" i="10"/>
  <c r="E41" i="7" s="1"/>
  <c r="I38" i="10"/>
  <c r="E38" i="7" s="1"/>
  <c r="I36" i="10"/>
  <c r="E36" i="7" s="1"/>
  <c r="H31" i="10"/>
  <c r="G31" i="10"/>
  <c r="F31" i="10"/>
  <c r="E31" i="10"/>
  <c r="D31" i="10"/>
  <c r="C31" i="10"/>
  <c r="B31" i="10"/>
  <c r="H30" i="10"/>
  <c r="G30" i="10"/>
  <c r="F30" i="10"/>
  <c r="E30" i="10"/>
  <c r="D30" i="10"/>
  <c r="C30" i="10"/>
  <c r="B30" i="10"/>
  <c r="H29" i="10"/>
  <c r="G29" i="10"/>
  <c r="F29" i="10"/>
  <c r="E29" i="10"/>
  <c r="D29" i="10"/>
  <c r="C29" i="10"/>
  <c r="B29" i="10"/>
  <c r="C27" i="10"/>
  <c r="I26" i="10"/>
  <c r="E26" i="7" s="1"/>
  <c r="H24" i="10"/>
  <c r="H27" i="10" s="1"/>
  <c r="G24" i="10"/>
  <c r="G27" i="10" s="1"/>
  <c r="F24" i="10"/>
  <c r="F27" i="10" s="1"/>
  <c r="E24" i="10"/>
  <c r="E27" i="10" s="1"/>
  <c r="D24" i="10"/>
  <c r="D27" i="10" s="1"/>
  <c r="C24" i="10"/>
  <c r="B24" i="10"/>
  <c r="B27" i="10" s="1"/>
  <c r="I23" i="10"/>
  <c r="E23" i="7" s="1"/>
  <c r="I22" i="10"/>
  <c r="E22" i="7" s="1"/>
  <c r="I21" i="10"/>
  <c r="E21" i="7" s="1"/>
  <c r="I19" i="10"/>
  <c r="E19" i="7" s="1"/>
  <c r="F17" i="10"/>
  <c r="E17" i="10"/>
  <c r="I16" i="10"/>
  <c r="E16" i="7" s="1"/>
  <c r="H14" i="10"/>
  <c r="G14" i="10"/>
  <c r="F14" i="10"/>
  <c r="E14" i="10"/>
  <c r="D14" i="10"/>
  <c r="C14" i="10"/>
  <c r="B14" i="10"/>
  <c r="B56" i="10" s="1"/>
  <c r="I13" i="10"/>
  <c r="E13" i="7" s="1"/>
  <c r="I12" i="10"/>
  <c r="E12" i="7" s="1"/>
  <c r="I11" i="10"/>
  <c r="J2" i="10"/>
  <c r="J1" i="9"/>
  <c r="H7" i="9" s="1"/>
  <c r="G7" i="9" s="1"/>
  <c r="F7" i="9" s="1"/>
  <c r="E7" i="9" s="1"/>
  <c r="D7" i="9" s="1"/>
  <c r="C7" i="9" s="1"/>
  <c r="B7" i="9" s="1"/>
  <c r="E84" i="9"/>
  <c r="B76" i="9"/>
  <c r="D82" i="7" s="1"/>
  <c r="F73" i="9"/>
  <c r="I68" i="9"/>
  <c r="D67" i="7" s="1"/>
  <c r="I67" i="9"/>
  <c r="D66" i="7" s="1"/>
  <c r="I66" i="9"/>
  <c r="D65" i="7" s="1"/>
  <c r="I59" i="9"/>
  <c r="D59" i="9" s="1"/>
  <c r="H55" i="9"/>
  <c r="G55" i="9"/>
  <c r="F55" i="9"/>
  <c r="E55" i="9"/>
  <c r="D55" i="9"/>
  <c r="C55" i="9"/>
  <c r="B55" i="9"/>
  <c r="I53" i="9"/>
  <c r="D53" i="7" s="1"/>
  <c r="I52" i="9"/>
  <c r="D52" i="7" s="1"/>
  <c r="I50" i="9"/>
  <c r="I46" i="9"/>
  <c r="D46" i="7" s="1"/>
  <c r="I45" i="9"/>
  <c r="D45" i="7" s="1"/>
  <c r="I44" i="9"/>
  <c r="D44" i="7" s="1"/>
  <c r="I43" i="9"/>
  <c r="D43" i="7" s="1"/>
  <c r="I41" i="9"/>
  <c r="D41" i="7" s="1"/>
  <c r="I38" i="9"/>
  <c r="D38" i="7" s="1"/>
  <c r="I36" i="9"/>
  <c r="D36" i="7" s="1"/>
  <c r="H31" i="9"/>
  <c r="G31" i="9"/>
  <c r="F31" i="9"/>
  <c r="E31" i="9"/>
  <c r="D31" i="9"/>
  <c r="C31" i="9"/>
  <c r="B31" i="9"/>
  <c r="H30" i="9"/>
  <c r="G30" i="9"/>
  <c r="F30" i="9"/>
  <c r="E30" i="9"/>
  <c r="D30" i="9"/>
  <c r="C30" i="9"/>
  <c r="B30" i="9"/>
  <c r="H29" i="9"/>
  <c r="G29" i="9"/>
  <c r="F29" i="9"/>
  <c r="E29" i="9"/>
  <c r="D29" i="9"/>
  <c r="C29" i="9"/>
  <c r="B29" i="9"/>
  <c r="I26" i="9"/>
  <c r="D26" i="7" s="1"/>
  <c r="H24" i="9"/>
  <c r="H27" i="9" s="1"/>
  <c r="G24" i="9"/>
  <c r="G27" i="9" s="1"/>
  <c r="F24" i="9"/>
  <c r="F27" i="9" s="1"/>
  <c r="E24" i="9"/>
  <c r="E27" i="9" s="1"/>
  <c r="D24" i="9"/>
  <c r="C24" i="9"/>
  <c r="C27" i="9" s="1"/>
  <c r="B24" i="9"/>
  <c r="B27" i="9" s="1"/>
  <c r="I23" i="9"/>
  <c r="D23" i="7" s="1"/>
  <c r="I22" i="9"/>
  <c r="D22" i="7" s="1"/>
  <c r="I21" i="9"/>
  <c r="D21" i="7" s="1"/>
  <c r="I19" i="9"/>
  <c r="D19" i="7" s="1"/>
  <c r="I16" i="9"/>
  <c r="D16" i="7" s="1"/>
  <c r="H14" i="9"/>
  <c r="H56" i="9" s="1"/>
  <c r="G14" i="9"/>
  <c r="F14" i="9"/>
  <c r="E14" i="9"/>
  <c r="D14" i="9"/>
  <c r="D56" i="9" s="1"/>
  <c r="C14" i="9"/>
  <c r="B14" i="9"/>
  <c r="I13" i="9"/>
  <c r="D13" i="7" s="1"/>
  <c r="I12" i="9"/>
  <c r="D12" i="7" s="1"/>
  <c r="I11" i="9"/>
  <c r="D11" i="7" s="1"/>
  <c r="J2" i="9"/>
  <c r="J2" i="8"/>
  <c r="J1" i="8"/>
  <c r="H7" i="8" s="1"/>
  <c r="G7" i="8" s="1"/>
  <c r="F7" i="8" s="1"/>
  <c r="E7" i="8" s="1"/>
  <c r="D7" i="8" s="1"/>
  <c r="C7" i="8" s="1"/>
  <c r="B7" i="8" s="1"/>
  <c r="I59" i="8"/>
  <c r="E84" i="8"/>
  <c r="B76" i="8"/>
  <c r="C82" i="7" s="1"/>
  <c r="F73" i="8"/>
  <c r="I68" i="8"/>
  <c r="C67" i="7" s="1"/>
  <c r="I67" i="8"/>
  <c r="C66" i="7" s="1"/>
  <c r="I66" i="8"/>
  <c r="C65" i="7" s="1"/>
  <c r="H55" i="8"/>
  <c r="G55" i="8"/>
  <c r="F55" i="8"/>
  <c r="E55" i="8"/>
  <c r="D55" i="8"/>
  <c r="C55" i="8"/>
  <c r="B55" i="8"/>
  <c r="I53" i="8"/>
  <c r="C53" i="7" s="1"/>
  <c r="I52" i="8"/>
  <c r="C52" i="7" s="1"/>
  <c r="I50" i="8"/>
  <c r="C50" i="7" s="1"/>
  <c r="I46" i="8"/>
  <c r="C46" i="7" s="1"/>
  <c r="I45" i="8"/>
  <c r="C45" i="7" s="1"/>
  <c r="I44" i="8"/>
  <c r="C44" i="7" s="1"/>
  <c r="I43" i="8"/>
  <c r="C43" i="7" s="1"/>
  <c r="I41" i="8"/>
  <c r="C41" i="7" s="1"/>
  <c r="I38" i="8"/>
  <c r="C38" i="7" s="1"/>
  <c r="I36" i="8"/>
  <c r="C36" i="7" s="1"/>
  <c r="H31" i="8"/>
  <c r="G31" i="8"/>
  <c r="F31" i="8"/>
  <c r="E31" i="8"/>
  <c r="D31" i="8"/>
  <c r="C31" i="8"/>
  <c r="B31" i="8"/>
  <c r="H30" i="8"/>
  <c r="G30" i="8"/>
  <c r="F30" i="8"/>
  <c r="E30" i="8"/>
  <c r="D30" i="8"/>
  <c r="C30" i="8"/>
  <c r="B30" i="8"/>
  <c r="H29" i="8"/>
  <c r="G29" i="8"/>
  <c r="F29" i="8"/>
  <c r="E29" i="8"/>
  <c r="D29" i="8"/>
  <c r="C29" i="8"/>
  <c r="B29" i="8"/>
  <c r="I26" i="8"/>
  <c r="C26" i="7" s="1"/>
  <c r="H24" i="8"/>
  <c r="H27" i="8" s="1"/>
  <c r="G24" i="8"/>
  <c r="G27" i="8" s="1"/>
  <c r="F24" i="8"/>
  <c r="F27" i="8" s="1"/>
  <c r="E24" i="8"/>
  <c r="E27" i="8" s="1"/>
  <c r="D24" i="8"/>
  <c r="D27" i="8" s="1"/>
  <c r="C24" i="8"/>
  <c r="C27" i="8" s="1"/>
  <c r="B24" i="8"/>
  <c r="B27" i="8" s="1"/>
  <c r="I23" i="8"/>
  <c r="C23" i="7" s="1"/>
  <c r="I22" i="8"/>
  <c r="C22" i="7" s="1"/>
  <c r="I21" i="8"/>
  <c r="C21" i="7" s="1"/>
  <c r="I19" i="8"/>
  <c r="C19" i="7" s="1"/>
  <c r="D17" i="8"/>
  <c r="C17" i="8"/>
  <c r="I16" i="8"/>
  <c r="C16" i="7" s="1"/>
  <c r="H14" i="8"/>
  <c r="G14" i="8"/>
  <c r="F14" i="8"/>
  <c r="F56" i="8" s="1"/>
  <c r="E14" i="8"/>
  <c r="D14" i="8"/>
  <c r="C14" i="8"/>
  <c r="C56" i="8" s="1"/>
  <c r="B14" i="8"/>
  <c r="B56" i="8" s="1"/>
  <c r="I13" i="8"/>
  <c r="I12" i="8"/>
  <c r="I11" i="8"/>
  <c r="F82" i="7"/>
  <c r="G3" i="7"/>
  <c r="I29" i="8" l="1"/>
  <c r="C29" i="7" s="1"/>
  <c r="C11" i="7"/>
  <c r="G17" i="8"/>
  <c r="G56" i="8"/>
  <c r="E51" i="9"/>
  <c r="E56" i="9"/>
  <c r="B82" i="9"/>
  <c r="D50" i="7"/>
  <c r="D17" i="10"/>
  <c r="D56" i="10"/>
  <c r="I30" i="8"/>
  <c r="C30" i="7" s="1"/>
  <c r="C12" i="7"/>
  <c r="D51" i="8"/>
  <c r="D56" i="8"/>
  <c r="H51" i="8"/>
  <c r="H56" i="8"/>
  <c r="I14" i="9"/>
  <c r="B56" i="9"/>
  <c r="F51" i="9"/>
  <c r="F56" i="9"/>
  <c r="D17" i="9"/>
  <c r="E51" i="10"/>
  <c r="E56" i="10"/>
  <c r="C17" i="10"/>
  <c r="C56" i="10"/>
  <c r="G17" i="10"/>
  <c r="G56" i="10"/>
  <c r="H17" i="10"/>
  <c r="H56" i="10"/>
  <c r="I31" i="8"/>
  <c r="C31" i="7" s="1"/>
  <c r="C13" i="7"/>
  <c r="E51" i="8"/>
  <c r="E56" i="8"/>
  <c r="C17" i="9"/>
  <c r="C56" i="9"/>
  <c r="G17" i="9"/>
  <c r="G56" i="9"/>
  <c r="E17" i="9"/>
  <c r="F51" i="10"/>
  <c r="F56" i="10"/>
  <c r="I29" i="10"/>
  <c r="E29" i="7" s="1"/>
  <c r="E11" i="7"/>
  <c r="E59" i="9"/>
  <c r="E63" i="9" s="1"/>
  <c r="D59" i="8"/>
  <c r="D63" i="8" s="1"/>
  <c r="C58" i="7"/>
  <c r="G59" i="10"/>
  <c r="G58" i="10" s="1"/>
  <c r="E58" i="7"/>
  <c r="G59" i="9"/>
  <c r="G58" i="9" s="1"/>
  <c r="D58" i="7"/>
  <c r="E59" i="10"/>
  <c r="E63" i="10" s="1"/>
  <c r="B84" i="10"/>
  <c r="H59" i="9"/>
  <c r="H58" i="9" s="1"/>
  <c r="B84" i="9"/>
  <c r="B86" i="9" s="1"/>
  <c r="D89" i="7" s="1"/>
  <c r="B84" i="8"/>
  <c r="C84" i="7"/>
  <c r="I29" i="9"/>
  <c r="D29" i="7" s="1"/>
  <c r="I39" i="10"/>
  <c r="E39" i="7" s="1"/>
  <c r="I39" i="8"/>
  <c r="C39" i="7" s="1"/>
  <c r="I30" i="9"/>
  <c r="D30" i="7" s="1"/>
  <c r="D58" i="9"/>
  <c r="D62" i="9" s="1"/>
  <c r="H17" i="9"/>
  <c r="I39" i="9"/>
  <c r="D39" i="7" s="1"/>
  <c r="I31" i="10"/>
  <c r="E31" i="7" s="1"/>
  <c r="I24" i="9"/>
  <c r="D24" i="7" s="1"/>
  <c r="I30" i="10"/>
  <c r="E30" i="7" s="1"/>
  <c r="H17" i="8"/>
  <c r="I31" i="9"/>
  <c r="D31" i="7" s="1"/>
  <c r="I14" i="10"/>
  <c r="J12" i="10" s="1"/>
  <c r="B17" i="10"/>
  <c r="I55" i="10"/>
  <c r="E55" i="7" s="1"/>
  <c r="G2" i="7"/>
  <c r="F102" i="7"/>
  <c r="D32" i="10"/>
  <c r="H32" i="10"/>
  <c r="D51" i="10"/>
  <c r="H51" i="10"/>
  <c r="B59" i="10"/>
  <c r="B58" i="10" s="1"/>
  <c r="F59" i="10"/>
  <c r="F58" i="10" s="1"/>
  <c r="I24" i="10"/>
  <c r="E24" i="7" s="1"/>
  <c r="C32" i="10"/>
  <c r="G32" i="10"/>
  <c r="C51" i="10"/>
  <c r="G51" i="10"/>
  <c r="B82" i="10"/>
  <c r="B86" i="10" s="1"/>
  <c r="E89" i="7" s="1"/>
  <c r="B32" i="10"/>
  <c r="F32" i="10"/>
  <c r="B51" i="10"/>
  <c r="D59" i="10"/>
  <c r="D58" i="10" s="1"/>
  <c r="H59" i="10"/>
  <c r="H58" i="10" s="1"/>
  <c r="E82" i="10"/>
  <c r="E32" i="10"/>
  <c r="C59" i="10"/>
  <c r="C58" i="10" s="1"/>
  <c r="J24" i="9"/>
  <c r="J38" i="9"/>
  <c r="J41" i="9"/>
  <c r="J46" i="9"/>
  <c r="I32" i="9"/>
  <c r="D32" i="7" s="1"/>
  <c r="J14" i="9"/>
  <c r="D74" i="9"/>
  <c r="D75" i="7" s="1"/>
  <c r="J45" i="9"/>
  <c r="J43" i="9"/>
  <c r="C78" i="9"/>
  <c r="D85" i="7" s="1"/>
  <c r="I73" i="9"/>
  <c r="C73" i="9"/>
  <c r="I58" i="9"/>
  <c r="D57" i="7" s="1"/>
  <c r="I17" i="9"/>
  <c r="D17" i="7" s="1"/>
  <c r="D78" i="9"/>
  <c r="E73" i="9"/>
  <c r="J36" i="9"/>
  <c r="J19" i="9"/>
  <c r="J44" i="9"/>
  <c r="J39" i="9"/>
  <c r="I51" i="9"/>
  <c r="D51" i="7" s="1"/>
  <c r="B17" i="9"/>
  <c r="F17" i="9"/>
  <c r="D27" i="9"/>
  <c r="D32" i="9"/>
  <c r="H32" i="9"/>
  <c r="D51" i="9"/>
  <c r="D63" i="9" s="1"/>
  <c r="H51" i="9"/>
  <c r="B59" i="9"/>
  <c r="B58" i="9" s="1"/>
  <c r="F59" i="9"/>
  <c r="F58" i="9" s="1"/>
  <c r="J12" i="9"/>
  <c r="C32" i="9"/>
  <c r="G32" i="9"/>
  <c r="C51" i="9"/>
  <c r="G51" i="9"/>
  <c r="I55" i="9"/>
  <c r="D55" i="7" s="1"/>
  <c r="B32" i="9"/>
  <c r="F32" i="9"/>
  <c r="B51" i="9"/>
  <c r="E82" i="9"/>
  <c r="J11" i="9"/>
  <c r="J13" i="9"/>
  <c r="E32" i="9"/>
  <c r="C59" i="9"/>
  <c r="C58" i="9" s="1"/>
  <c r="C74" i="9"/>
  <c r="D73" i="7" s="1"/>
  <c r="H59" i="8"/>
  <c r="H63" i="8" s="1"/>
  <c r="F59" i="8"/>
  <c r="F58" i="8" s="1"/>
  <c r="F62" i="8" s="1"/>
  <c r="E59" i="8"/>
  <c r="C59" i="8"/>
  <c r="C58" i="8" s="1"/>
  <c r="G59" i="8"/>
  <c r="G58" i="8" s="1"/>
  <c r="G60" i="8" s="1"/>
  <c r="G64" i="8" s="1"/>
  <c r="E82" i="8"/>
  <c r="B59" i="8"/>
  <c r="B58" i="8" s="1"/>
  <c r="B60" i="8" s="1"/>
  <c r="B64" i="8" s="1"/>
  <c r="J21" i="8"/>
  <c r="E17" i="8"/>
  <c r="I24" i="8"/>
  <c r="C24" i="7" s="1"/>
  <c r="C32" i="8"/>
  <c r="G32" i="8"/>
  <c r="C51" i="8"/>
  <c r="G51" i="8"/>
  <c r="I55" i="8"/>
  <c r="C55" i="7" s="1"/>
  <c r="B32" i="8"/>
  <c r="F32" i="8"/>
  <c r="B51" i="8"/>
  <c r="F51" i="8"/>
  <c r="D58" i="8"/>
  <c r="B82" i="8"/>
  <c r="E32" i="8"/>
  <c r="I14" i="8"/>
  <c r="B17" i="8"/>
  <c r="F17" i="8"/>
  <c r="D32" i="8"/>
  <c r="H32" i="8"/>
  <c r="F81" i="7"/>
  <c r="E82" i="6"/>
  <c r="B83" i="6"/>
  <c r="B76" i="6"/>
  <c r="B82" i="7" s="1"/>
  <c r="E84" i="6"/>
  <c r="B84" i="6"/>
  <c r="I19" i="6"/>
  <c r="B19" i="7" s="1"/>
  <c r="J22" i="9" l="1"/>
  <c r="F74" i="9"/>
  <c r="D78" i="7" s="1"/>
  <c r="J23" i="9"/>
  <c r="I27" i="9"/>
  <c r="D27" i="7" s="1"/>
  <c r="C74" i="8"/>
  <c r="C73" i="7" s="1"/>
  <c r="I56" i="8"/>
  <c r="C14" i="7"/>
  <c r="J37" i="8"/>
  <c r="E63" i="8"/>
  <c r="J21" i="9"/>
  <c r="I56" i="9"/>
  <c r="J37" i="9"/>
  <c r="D14" i="7"/>
  <c r="G63" i="10"/>
  <c r="D60" i="9"/>
  <c r="D64" i="9" s="1"/>
  <c r="B86" i="8"/>
  <c r="C89" i="7" s="1"/>
  <c r="C74" i="10"/>
  <c r="E73" i="7" s="1"/>
  <c r="J43" i="10"/>
  <c r="J11" i="10"/>
  <c r="C73" i="10"/>
  <c r="J19" i="10"/>
  <c r="I56" i="10"/>
  <c r="J37" i="10"/>
  <c r="E14" i="7"/>
  <c r="J41" i="10"/>
  <c r="B63" i="9"/>
  <c r="E58" i="9"/>
  <c r="E60" i="9" s="1"/>
  <c r="E64" i="9" s="1"/>
  <c r="B63" i="8"/>
  <c r="G63" i="9"/>
  <c r="H63" i="9"/>
  <c r="G60" i="9"/>
  <c r="G64" i="9" s="1"/>
  <c r="G62" i="9"/>
  <c r="F63" i="8"/>
  <c r="G60" i="10"/>
  <c r="G64" i="10" s="1"/>
  <c r="G62" i="10"/>
  <c r="E58" i="8"/>
  <c r="E60" i="8" s="1"/>
  <c r="E64" i="8" s="1"/>
  <c r="E58" i="10"/>
  <c r="E60" i="10" s="1"/>
  <c r="E64" i="10" s="1"/>
  <c r="B63" i="10"/>
  <c r="C63" i="8"/>
  <c r="H62" i="9"/>
  <c r="H60" i="9"/>
  <c r="H64" i="9" s="1"/>
  <c r="C63" i="9"/>
  <c r="G63" i="8"/>
  <c r="F60" i="8"/>
  <c r="F64" i="8" s="1"/>
  <c r="I17" i="10"/>
  <c r="E17" i="7" s="1"/>
  <c r="I73" i="10"/>
  <c r="J45" i="10"/>
  <c r="J38" i="10"/>
  <c r="J39" i="10"/>
  <c r="I51" i="10"/>
  <c r="E51" i="7" s="1"/>
  <c r="H58" i="8"/>
  <c r="H60" i="8" s="1"/>
  <c r="H64" i="8" s="1"/>
  <c r="E73" i="10"/>
  <c r="J36" i="10"/>
  <c r="C78" i="10"/>
  <c r="E85" i="7" s="1"/>
  <c r="D74" i="10"/>
  <c r="J44" i="10"/>
  <c r="J13" i="10"/>
  <c r="D78" i="10"/>
  <c r="D84" i="10" s="1"/>
  <c r="I58" i="10"/>
  <c r="D82" i="10" s="1"/>
  <c r="J14" i="10"/>
  <c r="J46" i="10"/>
  <c r="F83" i="9"/>
  <c r="H62" i="10"/>
  <c r="H60" i="10"/>
  <c r="H64" i="10" s="1"/>
  <c r="I27" i="10"/>
  <c r="E27" i="7" s="1"/>
  <c r="J23" i="10"/>
  <c r="J21" i="10"/>
  <c r="J24" i="10"/>
  <c r="H63" i="10"/>
  <c r="F63" i="10"/>
  <c r="C62" i="10"/>
  <c r="C60" i="10"/>
  <c r="C64" i="10" s="1"/>
  <c r="E62" i="10"/>
  <c r="B62" i="10"/>
  <c r="B60" i="10"/>
  <c r="B64" i="10" s="1"/>
  <c r="F62" i="10"/>
  <c r="F60" i="10"/>
  <c r="F64" i="10" s="1"/>
  <c r="I32" i="10"/>
  <c r="E32" i="7" s="1"/>
  <c r="J22" i="10"/>
  <c r="D62" i="10"/>
  <c r="D60" i="10"/>
  <c r="D64" i="10" s="1"/>
  <c r="C86" i="10"/>
  <c r="E90" i="7" s="1"/>
  <c r="E74" i="10"/>
  <c r="C63" i="10"/>
  <c r="D63" i="10"/>
  <c r="C62" i="9"/>
  <c r="C60" i="9"/>
  <c r="C64" i="9" s="1"/>
  <c r="F62" i="9"/>
  <c r="F60" i="9"/>
  <c r="F64" i="9" s="1"/>
  <c r="G73" i="9"/>
  <c r="C83" i="9"/>
  <c r="D82" i="9"/>
  <c r="I62" i="9"/>
  <c r="I60" i="9"/>
  <c r="F63" i="9"/>
  <c r="I63" i="9"/>
  <c r="C82" i="9"/>
  <c r="G78" i="9"/>
  <c r="G84" i="9" s="1"/>
  <c r="C84" i="9"/>
  <c r="B62" i="9"/>
  <c r="B60" i="9"/>
  <c r="B64" i="9" s="1"/>
  <c r="C86" i="9"/>
  <c r="D90" i="7" s="1"/>
  <c r="D84" i="9"/>
  <c r="F78" i="9"/>
  <c r="F84" i="9" s="1"/>
  <c r="D83" i="9"/>
  <c r="E74" i="9"/>
  <c r="C60" i="8"/>
  <c r="C64" i="8" s="1"/>
  <c r="C62" i="8"/>
  <c r="G62" i="8"/>
  <c r="B62" i="8"/>
  <c r="J13" i="8"/>
  <c r="D74" i="8"/>
  <c r="C75" i="7" s="1"/>
  <c r="J38" i="8"/>
  <c r="I32" i="8"/>
  <c r="C32" i="7" s="1"/>
  <c r="J19" i="8"/>
  <c r="F19" i="7" s="1"/>
  <c r="J11" i="8"/>
  <c r="C78" i="8"/>
  <c r="I73" i="8"/>
  <c r="C73" i="8"/>
  <c r="F72" i="7" s="1"/>
  <c r="J45" i="8"/>
  <c r="J43" i="8"/>
  <c r="J14" i="8"/>
  <c r="D78" i="8"/>
  <c r="E73" i="8"/>
  <c r="I58" i="8"/>
  <c r="C57" i="7" s="1"/>
  <c r="I17" i="8"/>
  <c r="C17" i="7" s="1"/>
  <c r="J46" i="8"/>
  <c r="J44" i="8"/>
  <c r="J12" i="8"/>
  <c r="J39" i="8"/>
  <c r="J36" i="8"/>
  <c r="C83" i="8"/>
  <c r="D62" i="8"/>
  <c r="D60" i="8"/>
  <c r="D64" i="8" s="1"/>
  <c r="J24" i="8"/>
  <c r="I27" i="8"/>
  <c r="C27" i="7" s="1"/>
  <c r="J22" i="8"/>
  <c r="J41" i="8"/>
  <c r="I51" i="8"/>
  <c r="C51" i="7" s="1"/>
  <c r="J23" i="8"/>
  <c r="H90" i="6"/>
  <c r="F101" i="7"/>
  <c r="F73" i="6"/>
  <c r="H55" i="6"/>
  <c r="G55" i="6"/>
  <c r="F55" i="6"/>
  <c r="E55" i="6"/>
  <c r="D55" i="6"/>
  <c r="C55" i="6"/>
  <c r="B55" i="6"/>
  <c r="H31" i="6"/>
  <c r="G31" i="6"/>
  <c r="F31" i="6"/>
  <c r="E31" i="6"/>
  <c r="D31" i="6"/>
  <c r="C31" i="6"/>
  <c r="H30" i="6"/>
  <c r="G30" i="6"/>
  <c r="F30" i="6"/>
  <c r="E30" i="6"/>
  <c r="D30" i="6"/>
  <c r="C30" i="6"/>
  <c r="H29" i="6"/>
  <c r="G29" i="6"/>
  <c r="F29" i="6"/>
  <c r="E29" i="6"/>
  <c r="D29" i="6"/>
  <c r="C29" i="6"/>
  <c r="B31" i="6"/>
  <c r="B30" i="6"/>
  <c r="B29" i="6"/>
  <c r="I68" i="6"/>
  <c r="I67" i="6"/>
  <c r="I66" i="6"/>
  <c r="I26" i="6"/>
  <c r="I16" i="6"/>
  <c r="H59" i="6"/>
  <c r="G59" i="6"/>
  <c r="F59" i="6"/>
  <c r="E59" i="6"/>
  <c r="D59" i="6"/>
  <c r="C59" i="6"/>
  <c r="B59" i="6"/>
  <c r="I53" i="6"/>
  <c r="I52" i="6"/>
  <c r="I50" i="6"/>
  <c r="B50" i="7" s="1"/>
  <c r="I46" i="6"/>
  <c r="B46" i="7" s="1"/>
  <c r="E83" i="9" l="1"/>
  <c r="D76" i="7"/>
  <c r="C83" i="10"/>
  <c r="C86" i="8"/>
  <c r="C90" i="7" s="1"/>
  <c r="F78" i="10"/>
  <c r="F84" i="10" s="1"/>
  <c r="G78" i="10"/>
  <c r="G84" i="10" s="1"/>
  <c r="E83" i="10"/>
  <c r="E76" i="7"/>
  <c r="F74" i="10"/>
  <c r="E78" i="7" s="1"/>
  <c r="E75" i="7"/>
  <c r="E62" i="8"/>
  <c r="E62" i="9"/>
  <c r="H62" i="8"/>
  <c r="B52" i="7"/>
  <c r="F52" i="7" s="1"/>
  <c r="B66" i="7"/>
  <c r="F66" i="7" s="1"/>
  <c r="B26" i="7"/>
  <c r="F26" i="7" s="1"/>
  <c r="B65" i="7"/>
  <c r="F65" i="7" s="1"/>
  <c r="B53" i="7"/>
  <c r="F53" i="7" s="1"/>
  <c r="B16" i="7"/>
  <c r="F16" i="7" s="1"/>
  <c r="B67" i="7"/>
  <c r="F67" i="7" s="1"/>
  <c r="C84" i="10"/>
  <c r="B104" i="7"/>
  <c r="F104" i="7" s="1"/>
  <c r="G82" i="9"/>
  <c r="D62" i="7"/>
  <c r="F84" i="7"/>
  <c r="C85" i="7"/>
  <c r="F82" i="9"/>
  <c r="D61" i="7"/>
  <c r="I64" i="9"/>
  <c r="D63" i="7" s="1"/>
  <c r="D59" i="7"/>
  <c r="I62" i="10"/>
  <c r="E57" i="7"/>
  <c r="F74" i="7"/>
  <c r="C82" i="10"/>
  <c r="I63" i="10"/>
  <c r="D83" i="10"/>
  <c r="D86" i="10" s="1"/>
  <c r="I60" i="10"/>
  <c r="G73" i="10"/>
  <c r="G74" i="10"/>
  <c r="E79" i="7" s="1"/>
  <c r="D86" i="9"/>
  <c r="D91" i="7" s="1"/>
  <c r="G74" i="9"/>
  <c r="D79" i="7" s="1"/>
  <c r="D84" i="8"/>
  <c r="F78" i="8"/>
  <c r="F84" i="8" s="1"/>
  <c r="G73" i="8"/>
  <c r="D83" i="8"/>
  <c r="E74" i="8"/>
  <c r="C76" i="7" s="1"/>
  <c r="F74" i="8"/>
  <c r="C78" i="7" s="1"/>
  <c r="D82" i="8"/>
  <c r="I60" i="8"/>
  <c r="I62" i="8"/>
  <c r="G78" i="8"/>
  <c r="G84" i="8" s="1"/>
  <c r="C84" i="8"/>
  <c r="I63" i="8"/>
  <c r="C82" i="8"/>
  <c r="B82" i="6"/>
  <c r="B86" i="6" s="1"/>
  <c r="F50" i="7"/>
  <c r="F46" i="7"/>
  <c r="I55" i="6"/>
  <c r="B55" i="7" s="1"/>
  <c r="I45" i="6"/>
  <c r="B45" i="7" s="1"/>
  <c r="I44" i="6"/>
  <c r="I43" i="6"/>
  <c r="I41" i="6"/>
  <c r="I38" i="6"/>
  <c r="I36" i="6"/>
  <c r="H24" i="6"/>
  <c r="H27" i="6" s="1"/>
  <c r="G24" i="6"/>
  <c r="G27" i="6" s="1"/>
  <c r="F24" i="6"/>
  <c r="F27" i="6" s="1"/>
  <c r="E24" i="6"/>
  <c r="E27" i="6" s="1"/>
  <c r="D24" i="6"/>
  <c r="D27" i="6" s="1"/>
  <c r="C24" i="6"/>
  <c r="C27" i="6" s="1"/>
  <c r="B24" i="6"/>
  <c r="B27" i="6" s="1"/>
  <c r="I23" i="6"/>
  <c r="I22" i="6"/>
  <c r="I21" i="6"/>
  <c r="H14" i="6"/>
  <c r="H56" i="6" s="1"/>
  <c r="G14" i="6"/>
  <c r="G56" i="6" s="1"/>
  <c r="F14" i="6"/>
  <c r="F56" i="6" s="1"/>
  <c r="E14" i="6"/>
  <c r="E56" i="6" s="1"/>
  <c r="D14" i="6"/>
  <c r="D56" i="6" s="1"/>
  <c r="C14" i="6"/>
  <c r="C56" i="6" s="1"/>
  <c r="B14" i="6"/>
  <c r="B56" i="6" s="1"/>
  <c r="I13" i="6"/>
  <c r="I12" i="6"/>
  <c r="I11" i="6"/>
  <c r="H7" i="6"/>
  <c r="G7" i="6" s="1"/>
  <c r="F7" i="6" s="1"/>
  <c r="E7" i="6" s="1"/>
  <c r="D7" i="6" s="1"/>
  <c r="C7" i="6" s="1"/>
  <c r="B7" i="6" s="1"/>
  <c r="F83" i="10" l="1"/>
  <c r="B13" i="7"/>
  <c r="F13" i="7" s="1"/>
  <c r="B22" i="7"/>
  <c r="F22" i="7" s="1"/>
  <c r="B44" i="7"/>
  <c r="F44" i="7" s="1"/>
  <c r="B21" i="7"/>
  <c r="F21" i="7" s="1"/>
  <c r="B38" i="7"/>
  <c r="F38" i="7" s="1"/>
  <c r="B41" i="7"/>
  <c r="F41" i="7" s="1"/>
  <c r="H32" i="6"/>
  <c r="B43" i="7"/>
  <c r="F43" i="7" s="1"/>
  <c r="B12" i="7"/>
  <c r="F12" i="7" s="1"/>
  <c r="B11" i="7"/>
  <c r="F11" i="7" s="1"/>
  <c r="B23" i="7"/>
  <c r="F23" i="7" s="1"/>
  <c r="B36" i="7"/>
  <c r="F36" i="7" s="1"/>
  <c r="D32" i="6"/>
  <c r="C32" i="6"/>
  <c r="G32" i="6"/>
  <c r="B89" i="7"/>
  <c r="F89" i="7" s="1"/>
  <c r="F82" i="10"/>
  <c r="E61" i="7"/>
  <c r="I64" i="10"/>
  <c r="E63" i="7" s="1"/>
  <c r="E59" i="7"/>
  <c r="E86" i="10"/>
  <c r="E91" i="7"/>
  <c r="G82" i="8"/>
  <c r="C62" i="7"/>
  <c r="I64" i="8"/>
  <c r="C63" i="7" s="1"/>
  <c r="C59" i="7"/>
  <c r="F55" i="7"/>
  <c r="F82" i="8"/>
  <c r="C61" i="7"/>
  <c r="G82" i="10"/>
  <c r="E62" i="7"/>
  <c r="F86" i="10"/>
  <c r="E94" i="7" s="1"/>
  <c r="B32" i="6"/>
  <c r="F32" i="6"/>
  <c r="G83" i="10"/>
  <c r="G83" i="9"/>
  <c r="F83" i="8"/>
  <c r="E86" i="9"/>
  <c r="D92" i="7" s="1"/>
  <c r="F86" i="9"/>
  <c r="D94" i="7" s="1"/>
  <c r="E83" i="8"/>
  <c r="G74" i="8"/>
  <c r="C79" i="7" s="1"/>
  <c r="D86" i="8"/>
  <c r="C91" i="7" s="1"/>
  <c r="E58" i="6"/>
  <c r="E60" i="6" s="1"/>
  <c r="E64" i="6" s="1"/>
  <c r="E32" i="6"/>
  <c r="F45" i="7"/>
  <c r="I29" i="6"/>
  <c r="B29" i="7" s="1"/>
  <c r="I30" i="6"/>
  <c r="B30" i="7" s="1"/>
  <c r="D17" i="6"/>
  <c r="D51" i="6"/>
  <c r="D63" i="6" s="1"/>
  <c r="H17" i="6"/>
  <c r="H51" i="6"/>
  <c r="H63" i="6" s="1"/>
  <c r="H58" i="6"/>
  <c r="C51" i="6"/>
  <c r="C63" i="6" s="1"/>
  <c r="C17" i="6"/>
  <c r="G51" i="6"/>
  <c r="G63" i="6" s="1"/>
  <c r="G17" i="6"/>
  <c r="C58" i="6"/>
  <c r="B17" i="6"/>
  <c r="B51" i="6"/>
  <c r="B63" i="6" s="1"/>
  <c r="F17" i="6"/>
  <c r="F51" i="6"/>
  <c r="F63" i="6" s="1"/>
  <c r="B58" i="6"/>
  <c r="G58" i="6"/>
  <c r="E51" i="6"/>
  <c r="E63" i="6" s="1"/>
  <c r="E17" i="6"/>
  <c r="I31" i="6"/>
  <c r="B31" i="7" s="1"/>
  <c r="D58" i="6"/>
  <c r="F58" i="6"/>
  <c r="I24" i="6"/>
  <c r="B24" i="7" s="1"/>
  <c r="I39" i="6"/>
  <c r="I14" i="6"/>
  <c r="I56" i="6" l="1"/>
  <c r="J37" i="6"/>
  <c r="F31" i="7"/>
  <c r="F30" i="7"/>
  <c r="F29" i="7"/>
  <c r="I73" i="6"/>
  <c r="B14" i="7"/>
  <c r="F14" i="7" s="1"/>
  <c r="B39" i="7"/>
  <c r="F39" i="7" s="1"/>
  <c r="E92" i="7"/>
  <c r="G86" i="10"/>
  <c r="E95" i="7" s="1"/>
  <c r="G86" i="9"/>
  <c r="D95" i="7" s="1"/>
  <c r="J45" i="6"/>
  <c r="G83" i="8"/>
  <c r="E86" i="8"/>
  <c r="C92" i="7" s="1"/>
  <c r="F86" i="8"/>
  <c r="C94" i="7" s="1"/>
  <c r="E62" i="6"/>
  <c r="J22" i="6"/>
  <c r="F24" i="7"/>
  <c r="J12" i="6"/>
  <c r="J41" i="6"/>
  <c r="J36" i="6"/>
  <c r="J39" i="6"/>
  <c r="I32" i="6"/>
  <c r="J38" i="6"/>
  <c r="J43" i="6"/>
  <c r="J44" i="6"/>
  <c r="J46" i="6"/>
  <c r="J23" i="6"/>
  <c r="J21" i="6"/>
  <c r="I27" i="6"/>
  <c r="B27" i="7" s="1"/>
  <c r="J24" i="6"/>
  <c r="H60" i="6"/>
  <c r="H64" i="6" s="1"/>
  <c r="H62" i="6"/>
  <c r="G60" i="6"/>
  <c r="G64" i="6" s="1"/>
  <c r="G62" i="6"/>
  <c r="F60" i="6"/>
  <c r="F64" i="6" s="1"/>
  <c r="F62" i="6"/>
  <c r="D60" i="6"/>
  <c r="D64" i="6" s="1"/>
  <c r="D62" i="6"/>
  <c r="C60" i="6"/>
  <c r="C64" i="6" s="1"/>
  <c r="C62" i="6"/>
  <c r="J11" i="6"/>
  <c r="B60" i="6"/>
  <c r="B64" i="6" s="1"/>
  <c r="B62" i="6"/>
  <c r="C86" i="6"/>
  <c r="B90" i="7" s="1"/>
  <c r="J19" i="6"/>
  <c r="J14" i="6"/>
  <c r="J13" i="6"/>
  <c r="E73" i="6"/>
  <c r="I58" i="6"/>
  <c r="B57" i="7" s="1"/>
  <c r="I17" i="6"/>
  <c r="B17" i="7" s="1"/>
  <c r="C78" i="6"/>
  <c r="B85" i="7" s="1"/>
  <c r="D74" i="6"/>
  <c r="B75" i="7" s="1"/>
  <c r="D78" i="6"/>
  <c r="C74" i="6"/>
  <c r="C73" i="6"/>
  <c r="I51" i="6"/>
  <c r="B51" i="7" s="1"/>
  <c r="C83" i="6" l="1"/>
  <c r="B73" i="7"/>
  <c r="F51" i="7"/>
  <c r="G37" i="7"/>
  <c r="B32" i="7"/>
  <c r="F32" i="7" s="1"/>
  <c r="G86" i="8"/>
  <c r="C95" i="7" s="1"/>
  <c r="F27" i="7"/>
  <c r="G24" i="7"/>
  <c r="G21" i="7"/>
  <c r="G22" i="7"/>
  <c r="G23" i="7"/>
  <c r="G44" i="7"/>
  <c r="G38" i="7"/>
  <c r="G46" i="7"/>
  <c r="G41" i="7"/>
  <c r="G43" i="7"/>
  <c r="G36" i="7"/>
  <c r="G45" i="7"/>
  <c r="G39" i="7"/>
  <c r="F85" i="7"/>
  <c r="F73" i="7"/>
  <c r="G19" i="7"/>
  <c r="F17" i="7"/>
  <c r="G14" i="7"/>
  <c r="F57" i="7"/>
  <c r="G13" i="7"/>
  <c r="F62" i="7"/>
  <c r="F90" i="7"/>
  <c r="G11" i="7"/>
  <c r="G12" i="7"/>
  <c r="D83" i="6"/>
  <c r="F75" i="7"/>
  <c r="F76" i="7" s="1"/>
  <c r="I63" i="6"/>
  <c r="B62" i="7" s="1"/>
  <c r="I62" i="6"/>
  <c r="B61" i="7" s="1"/>
  <c r="G78" i="6"/>
  <c r="G84" i="6" s="1"/>
  <c r="C84" i="6"/>
  <c r="F78" i="6"/>
  <c r="F84" i="6" s="1"/>
  <c r="D84" i="6"/>
  <c r="C82" i="6"/>
  <c r="I60" i="6"/>
  <c r="B59" i="7" s="1"/>
  <c r="D82" i="6"/>
  <c r="E74" i="6"/>
  <c r="B76" i="7" s="1"/>
  <c r="F74" i="6"/>
  <c r="B78" i="7" s="1"/>
  <c r="G73" i="6"/>
  <c r="F61" i="7" l="1"/>
  <c r="F59" i="7"/>
  <c r="F63" i="7" s="1"/>
  <c r="F83" i="6"/>
  <c r="F78" i="7"/>
  <c r="F79" i="7" s="1"/>
  <c r="D86" i="6"/>
  <c r="G82" i="6"/>
  <c r="I64" i="6"/>
  <c r="B63" i="7" s="1"/>
  <c r="F82" i="6"/>
  <c r="G74" i="6"/>
  <c r="B79" i="7" s="1"/>
  <c r="E83" i="6"/>
  <c r="B91" i="7" l="1"/>
  <c r="F91" i="7" s="1"/>
  <c r="F92" i="7" s="1"/>
  <c r="F86" i="6"/>
  <c r="E86" i="6"/>
  <c r="B92" i="7" s="1"/>
  <c r="G83" i="6"/>
  <c r="B94" i="7" l="1"/>
  <c r="F94" i="7" s="1"/>
  <c r="F95" i="7" s="1"/>
  <c r="G86" i="6"/>
  <c r="B95" i="7" s="1"/>
</calcChain>
</file>

<file path=xl/sharedStrings.xml><?xml version="1.0" encoding="utf-8"?>
<sst xmlns="http://schemas.openxmlformats.org/spreadsheetml/2006/main" count="1173" uniqueCount="254">
  <si>
    <t>Store #:</t>
  </si>
  <si>
    <t>Period:</t>
  </si>
  <si>
    <t>Week:</t>
  </si>
  <si>
    <t>Supplies</t>
  </si>
  <si>
    <t>Date</t>
  </si>
  <si>
    <t>Amount</t>
  </si>
  <si>
    <t>Description</t>
  </si>
  <si>
    <t>Notes</t>
  </si>
  <si>
    <t>Yes</t>
  </si>
  <si>
    <t>No</t>
  </si>
  <si>
    <t>Food Cost</t>
  </si>
  <si>
    <t>R&amp;M Building</t>
  </si>
  <si>
    <t>R&amp;M Equipment</t>
  </si>
  <si>
    <t>LSM</t>
  </si>
  <si>
    <t>Labor</t>
  </si>
  <si>
    <t>Merchandise</t>
  </si>
  <si>
    <t>POP</t>
  </si>
  <si>
    <t>Paper Cost</t>
  </si>
  <si>
    <t>Jamba Cards</t>
  </si>
  <si>
    <t>Jamba Card Expenses</t>
  </si>
  <si>
    <t>Payroll Payout</t>
  </si>
  <si>
    <t>Décor</t>
  </si>
  <si>
    <t>Supplies (Petty Cash)</t>
  </si>
  <si>
    <t>Toner &amp; Ink Cartridges</t>
  </si>
  <si>
    <t>Towels (Alsco)</t>
  </si>
  <si>
    <t>Floor Mats</t>
  </si>
  <si>
    <t>Account Category</t>
  </si>
  <si>
    <t>Fire Extinguishers</t>
  </si>
  <si>
    <t>East Bay-Merchandise</t>
  </si>
  <si>
    <t xml:space="preserve">East Bay- Uniforms, Name Tags, </t>
  </si>
  <si>
    <t>Uniforms</t>
  </si>
  <si>
    <t>Cash Payout?</t>
  </si>
  <si>
    <t>Paid Outs - Staple Original Receipts to Back in Order</t>
  </si>
  <si>
    <t>Invoice Vendor</t>
  </si>
  <si>
    <t>Invoices from Vendors - Paperclip BEHIND Stapled Paid Outs</t>
  </si>
  <si>
    <t>Blended Star Companies</t>
  </si>
  <si>
    <t>Wednesday</t>
  </si>
  <si>
    <t>Thursday</t>
  </si>
  <si>
    <t>Friday</t>
  </si>
  <si>
    <t>Saturday</t>
  </si>
  <si>
    <t>Sunday</t>
  </si>
  <si>
    <t>Monday</t>
  </si>
  <si>
    <t>Tuesday</t>
  </si>
  <si>
    <t>Weekly</t>
  </si>
  <si>
    <t>Total</t>
  </si>
  <si>
    <t>Sales Summary</t>
  </si>
  <si>
    <t>Total Net Sales</t>
  </si>
  <si>
    <t>Accountable Cash</t>
  </si>
  <si>
    <t>Breakfast Sales</t>
  </si>
  <si>
    <t>Lunch Sales</t>
  </si>
  <si>
    <t>Dinner Sales</t>
  </si>
  <si>
    <t>Breakfast Trans</t>
  </si>
  <si>
    <t>Lunch Trans</t>
  </si>
  <si>
    <t>Dinner Trans</t>
  </si>
  <si>
    <t>Total Transactions</t>
  </si>
  <si>
    <t>Breakfast Avg Check</t>
  </si>
  <si>
    <t>Lunch Avg Check</t>
  </si>
  <si>
    <t>Dinner Avg Check</t>
  </si>
  <si>
    <t>Cash Controls</t>
  </si>
  <si>
    <t>Deposits</t>
  </si>
  <si>
    <t>Deposit O/S $</t>
  </si>
  <si>
    <t>Employee O/S $</t>
  </si>
  <si>
    <t>Voids $</t>
  </si>
  <si>
    <t>Labor Detail</t>
  </si>
  <si>
    <t>Promos $</t>
  </si>
  <si>
    <t>Actual Labor $</t>
  </si>
  <si>
    <t>Actual Labor %</t>
  </si>
  <si>
    <t>Actual Labor Hrs</t>
  </si>
  <si>
    <t>Actual Labor OT Hrs</t>
  </si>
  <si>
    <t xml:space="preserve">Actual Average Wage </t>
  </si>
  <si>
    <t>Budget Labor $</t>
  </si>
  <si>
    <t>Budget Labor %</t>
  </si>
  <si>
    <t>Budget Labor Hrs</t>
  </si>
  <si>
    <t>Variance Labor $</t>
  </si>
  <si>
    <t>Variance Labor %</t>
  </si>
  <si>
    <t>Variance Labor Hrs</t>
  </si>
  <si>
    <t>PY Sales</t>
  </si>
  <si>
    <t>Variance PY</t>
  </si>
  <si>
    <t>PY Trans</t>
  </si>
  <si>
    <t>GM Actual Labor</t>
  </si>
  <si>
    <t>GM Actual Hrs</t>
  </si>
  <si>
    <t>GM Acutal OT Hrs</t>
  </si>
  <si>
    <t>COGS Detail</t>
  </si>
  <si>
    <t>Actual $</t>
  </si>
  <si>
    <t>Actual %</t>
  </si>
  <si>
    <t>Theo $</t>
  </si>
  <si>
    <t>Theo %</t>
  </si>
  <si>
    <t>Var. $</t>
  </si>
  <si>
    <t>Var. %</t>
  </si>
  <si>
    <t>Waste $</t>
  </si>
  <si>
    <t>COGS-eRS</t>
  </si>
  <si>
    <t>Ending Inventory $</t>
  </si>
  <si>
    <t>Ending Inv. WHO</t>
  </si>
  <si>
    <t>Offsite Sales</t>
  </si>
  <si>
    <t>COGS</t>
  </si>
  <si>
    <t>Total Direct Costs</t>
  </si>
  <si>
    <t>Fund Raising Cards</t>
  </si>
  <si>
    <t>Beg. Inv.</t>
  </si>
  <si>
    <t>No. Sold</t>
  </si>
  <si>
    <t>End Inv.</t>
  </si>
  <si>
    <t>No. Sold (POS)</t>
  </si>
  <si>
    <t>Var.</t>
  </si>
  <si>
    <t>Refund $</t>
  </si>
  <si>
    <t>Comps $</t>
  </si>
  <si>
    <t>GM Schedule</t>
  </si>
  <si>
    <t>This Week</t>
  </si>
  <si>
    <t>Next Week</t>
  </si>
  <si>
    <t>Anderson LA- Catering Materials</t>
  </si>
  <si>
    <t>Anderson LA- Menus, Balloons, Tattoos</t>
  </si>
  <si>
    <t>Anderson LA- Misc Signage, Pricing Signs, Door Signs</t>
  </si>
  <si>
    <t>Cash</t>
  </si>
  <si>
    <t>Account</t>
  </si>
  <si>
    <t>Local Store Marketing</t>
  </si>
  <si>
    <t>POP Marketing</t>
  </si>
  <si>
    <t>Vendor &amp; Item</t>
  </si>
  <si>
    <t>R&amp;M-Store Equipment</t>
  </si>
  <si>
    <t>East Bay- Smallwares</t>
  </si>
  <si>
    <t>Office Depot-Office Supplies</t>
  </si>
  <si>
    <t>Jenson</t>
  </si>
  <si>
    <t>Jenson (Quarterly PM)</t>
  </si>
  <si>
    <t>R&amp;M-Refrigeration</t>
  </si>
  <si>
    <t>R&amp;M-Contract Maintanence</t>
  </si>
  <si>
    <t>R&amp;M-Building</t>
  </si>
  <si>
    <t>Blended Star Categories for P&amp;L</t>
  </si>
  <si>
    <t>Transf In</t>
  </si>
  <si>
    <t>Transf Out</t>
  </si>
  <si>
    <t>FSA/SSA Distribution-Paper</t>
  </si>
  <si>
    <t>FSA/SSA Distribution-Supplies</t>
  </si>
  <si>
    <t>FSA/SSA Distribution-Merchandise</t>
  </si>
  <si>
    <t>FSA/SSA Distribution-Delivery Surcharge</t>
  </si>
  <si>
    <t>Delivery Surcharge</t>
  </si>
  <si>
    <t>Week</t>
  </si>
  <si>
    <t>Theo. COGS-eRS $</t>
  </si>
  <si>
    <t>Theo. COGS-w/Waste $</t>
  </si>
  <si>
    <t>Theo. COGS-w/Waste %</t>
  </si>
  <si>
    <t>COGS Variance $</t>
  </si>
  <si>
    <t>COGS Variance %</t>
  </si>
  <si>
    <t>Supplies $</t>
  </si>
  <si>
    <t>Supplies %</t>
  </si>
  <si>
    <t>Actual Direct Costs $</t>
  </si>
  <si>
    <t>Actual Direct Costs %</t>
  </si>
  <si>
    <t>Direct Cost Variance $</t>
  </si>
  <si>
    <t>Direct Cost Variance %</t>
  </si>
  <si>
    <t>Fund Raising Card End Inv.</t>
  </si>
  <si>
    <t>Fund Raising Card Beg Inv.</t>
  </si>
  <si>
    <t>No. Cards Sold</t>
  </si>
  <si>
    <t>No. Cards Sold (POS)</t>
  </si>
  <si>
    <t>Fund Raising Card Var.</t>
  </si>
  <si>
    <t>FSA/SSA Distribution-Food</t>
  </si>
  <si>
    <t>Waste %</t>
  </si>
  <si>
    <t>Week End:</t>
  </si>
  <si>
    <t>Period End:</t>
  </si>
  <si>
    <t>Period Start:</t>
  </si>
  <si>
    <t>Sales &amp; Transaction Summary</t>
  </si>
  <si>
    <t>Average Check</t>
  </si>
  <si>
    <t>Weather</t>
  </si>
  <si>
    <t>Temp</t>
  </si>
  <si>
    <t>Paid Outs</t>
  </si>
  <si>
    <t>Total Food</t>
  </si>
  <si>
    <t>Total Supplies</t>
  </si>
  <si>
    <t>Food</t>
  </si>
  <si>
    <t>Paper</t>
  </si>
  <si>
    <t>Total Paper Cost</t>
  </si>
  <si>
    <t>Invoices</t>
  </si>
  <si>
    <t>COGS-Adjusted</t>
  </si>
  <si>
    <t>Sunny</t>
  </si>
  <si>
    <t>Cloudy</t>
  </si>
  <si>
    <t>Light Rain</t>
  </si>
  <si>
    <t>Rain</t>
  </si>
  <si>
    <t>Heavy Rain</t>
  </si>
  <si>
    <t>Snow Flurry</t>
  </si>
  <si>
    <t xml:space="preserve">Snow </t>
  </si>
  <si>
    <t>Heavy Snow</t>
  </si>
  <si>
    <t>100°-105°</t>
  </si>
  <si>
    <t>Over 105°</t>
  </si>
  <si>
    <t>95°-100°</t>
  </si>
  <si>
    <t>90°-95°</t>
  </si>
  <si>
    <t>85°-90°</t>
  </si>
  <si>
    <t>80°-85°</t>
  </si>
  <si>
    <t>75°-80°</t>
  </si>
  <si>
    <t>70°-75°</t>
  </si>
  <si>
    <t>65°-70°</t>
  </si>
  <si>
    <t>60°-65°</t>
  </si>
  <si>
    <t>55°-60°</t>
  </si>
  <si>
    <t>50°-55°</t>
  </si>
  <si>
    <t>45°-50°</t>
  </si>
  <si>
    <t>40°-45°</t>
  </si>
  <si>
    <t>35°-40°</t>
  </si>
  <si>
    <t>30°-35°</t>
  </si>
  <si>
    <t>25°-30°</t>
  </si>
  <si>
    <t>20°-25°</t>
  </si>
  <si>
    <t>15°-20°</t>
  </si>
  <si>
    <t>10°-15°</t>
  </si>
  <si>
    <t>5°-10°</t>
  </si>
  <si>
    <t>0°-5°</t>
  </si>
  <si>
    <t>Below 0°</t>
  </si>
  <si>
    <t>Partly Sunny</t>
  </si>
  <si>
    <t>Partly Cloudy</t>
  </si>
  <si>
    <t>Theo. Direct Costs $</t>
  </si>
  <si>
    <t>Theo. Direct Costs %</t>
  </si>
  <si>
    <t>O/S $</t>
  </si>
  <si>
    <t>Fund Raising &amp; Free Smoothie Cards</t>
  </si>
  <si>
    <t>Free Smoothie Cards</t>
  </si>
  <si>
    <t>Free Smoothie Cards Sold</t>
  </si>
  <si>
    <t>Free Smoothie Cards Inv.</t>
  </si>
  <si>
    <t>SPMH</t>
  </si>
  <si>
    <t>Actual COGS-Adj %</t>
  </si>
  <si>
    <t>Actual COGS-Adj $</t>
  </si>
  <si>
    <t>Description &amp; Invoice No.</t>
  </si>
  <si>
    <t>Cleaning Supplies (Paid Out)</t>
  </si>
  <si>
    <t>LSM- As Instructed, or Supplies</t>
  </si>
  <si>
    <t>Non-Capitalized Equipment</t>
  </si>
  <si>
    <t>East Bay-Equipment</t>
  </si>
  <si>
    <t>East Bay-Parts for Equipment</t>
  </si>
  <si>
    <t>Store Equipment</t>
  </si>
  <si>
    <t>Contract Maintainence</t>
  </si>
  <si>
    <t>Food Purchases  (Paid Out)</t>
  </si>
  <si>
    <t>Lighting/Light Bulbs</t>
  </si>
  <si>
    <t>Office Supplies (Paid Out)</t>
  </si>
  <si>
    <t>R&amp;M-Refrigeration Equipment</t>
  </si>
  <si>
    <t>R &amp; M-Equipment</t>
  </si>
  <si>
    <t>R &amp; M-Refrigeration</t>
  </si>
  <si>
    <t>R &amp; M-Building, Fixtures, or Furniture</t>
  </si>
  <si>
    <t>Mileage-to Pick Up Food</t>
  </si>
  <si>
    <t>Mileage-to Pick Up Paper</t>
  </si>
  <si>
    <t>Mileage-to Pick Up Supplies</t>
  </si>
  <si>
    <t>Mileage-Meetings, Bank, or Other</t>
  </si>
  <si>
    <t>Mileage-Other</t>
  </si>
  <si>
    <t>R&amp;M Refrigeration</t>
  </si>
  <si>
    <t>Mileage-Food</t>
  </si>
  <si>
    <t>Mileage-Paper</t>
  </si>
  <si>
    <t>Mileage-Supplies</t>
  </si>
  <si>
    <t>FSA</t>
  </si>
  <si>
    <t>#2193509</t>
  </si>
  <si>
    <t>Approved By:</t>
  </si>
  <si>
    <t>Date:</t>
  </si>
  <si>
    <t>General Manager</t>
  </si>
  <si>
    <t>Store/Person</t>
  </si>
  <si>
    <t>Total Delivery Surch.</t>
  </si>
  <si>
    <t>Mileage Reimbursement Form</t>
  </si>
  <si>
    <t>Week No.</t>
  </si>
  <si>
    <t>Employee</t>
  </si>
  <si>
    <t>Round Trip Miles</t>
  </si>
  <si>
    <t>Reason</t>
  </si>
  <si>
    <t>Week No</t>
  </si>
  <si>
    <t>Paid Out</t>
  </si>
  <si>
    <t>Paid Out or Check</t>
  </si>
  <si>
    <t>Check</t>
  </si>
  <si>
    <t>Rate per Mile:</t>
  </si>
  <si>
    <t>GM Approval:</t>
  </si>
  <si>
    <t>DM Approval:</t>
  </si>
  <si>
    <t>GL Category</t>
  </si>
  <si>
    <t>Store #XXX     - Weekly Controls Report</t>
  </si>
  <si>
    <t>Store #XXX-Weekly 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</si>
</sst>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rgb="FFFFC000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3999755851924192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8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4" fontId="10" fillId="0" borderId="0" xfId="0" applyNumberFormat="1" applyFont="1"/>
    <xf numFmtId="14" fontId="10" fillId="0" borderId="2" xfId="0" applyNumberFormat="1" applyFont="1" applyBorder="1" applyAlignment="1">
      <alignment horizontal="center"/>
    </xf>
    <xf numFmtId="14" fontId="10" fillId="0" borderId="15" xfId="0" applyNumberFormat="1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14" fontId="10" fillId="0" borderId="17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164" fontId="12" fillId="0" borderId="0" xfId="0" applyNumberFormat="1" applyFont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0" fontId="1" fillId="0" borderId="20" xfId="0" applyFont="1" applyBorder="1" applyAlignment="1">
      <alignment horizontal="right"/>
    </xf>
    <xf numFmtId="164" fontId="1" fillId="0" borderId="11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0" fillId="0" borderId="5" xfId="0" applyFont="1" applyFill="1" applyBorder="1" applyAlignment="1">
      <alignment horizontal="right"/>
    </xf>
    <xf numFmtId="164" fontId="12" fillId="0" borderId="6" xfId="0" applyNumberFormat="1" applyFont="1" applyFill="1" applyBorder="1" applyAlignment="1">
      <alignment horizontal="center"/>
    </xf>
    <xf numFmtId="3" fontId="12" fillId="0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right"/>
    </xf>
    <xf numFmtId="164" fontId="12" fillId="0" borderId="3" xfId="0" applyNumberFormat="1" applyFont="1" applyBorder="1" applyAlignment="1">
      <alignment horizontal="center"/>
    </xf>
    <xf numFmtId="164" fontId="12" fillId="0" borderId="3" xfId="0" applyNumberFormat="1" applyFont="1" applyFill="1" applyBorder="1" applyAlignment="1">
      <alignment horizontal="center"/>
    </xf>
    <xf numFmtId="0" fontId="0" fillId="0" borderId="7" xfId="0" applyBorder="1" applyAlignment="1">
      <alignment horizontal="right"/>
    </xf>
    <xf numFmtId="0" fontId="10" fillId="0" borderId="8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10" fontId="12" fillId="0" borderId="6" xfId="0" applyNumberFormat="1" applyFont="1" applyBorder="1" applyAlignment="1">
      <alignment horizontal="center"/>
    </xf>
    <xf numFmtId="10" fontId="1" fillId="0" borderId="12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 applyProtection="1">
      <alignment horizontal="center"/>
    </xf>
    <xf numFmtId="0" fontId="10" fillId="0" borderId="20" xfId="0" applyFont="1" applyBorder="1" applyAlignment="1">
      <alignment horizontal="right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64" fontId="12" fillId="0" borderId="4" xfId="0" applyNumberFormat="1" applyFont="1" applyBorder="1" applyAlignment="1">
      <alignment horizontal="center"/>
    </xf>
    <xf numFmtId="0" fontId="10" fillId="0" borderId="21" xfId="0" applyFont="1" applyBorder="1" applyAlignment="1">
      <alignment horizontal="right"/>
    </xf>
    <xf numFmtId="0" fontId="10" fillId="0" borderId="23" xfId="0" applyFont="1" applyBorder="1" applyAlignment="1">
      <alignment horizontal="right"/>
    </xf>
    <xf numFmtId="164" fontId="12" fillId="0" borderId="22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 applyProtection="1">
      <alignment horizontal="center"/>
    </xf>
    <xf numFmtId="10" fontId="12" fillId="0" borderId="0" xfId="0" applyNumberFormat="1" applyFont="1" applyBorder="1" applyAlignment="1" applyProtection="1">
      <alignment horizontal="center"/>
    </xf>
    <xf numFmtId="10" fontId="12" fillId="0" borderId="0" xfId="0" applyNumberFormat="1" applyFont="1" applyFill="1" applyBorder="1" applyAlignment="1" applyProtection="1">
      <alignment horizontal="center"/>
    </xf>
    <xf numFmtId="4" fontId="12" fillId="0" borderId="0" xfId="0" applyNumberFormat="1" applyFont="1" applyBorder="1" applyAlignment="1" applyProtection="1">
      <alignment horizontal="center"/>
    </xf>
    <xf numFmtId="4" fontId="12" fillId="0" borderId="0" xfId="0" applyNumberFormat="1" applyFont="1" applyFill="1" applyBorder="1" applyAlignment="1" applyProtection="1">
      <alignment horizontal="center"/>
    </xf>
    <xf numFmtId="10" fontId="10" fillId="0" borderId="0" xfId="0" applyNumberFormat="1" applyFont="1" applyFill="1" applyBorder="1" applyAlignment="1" applyProtection="1">
      <alignment horizontal="center"/>
    </xf>
    <xf numFmtId="10" fontId="12" fillId="0" borderId="0" xfId="0" applyNumberFormat="1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10" fillId="0" borderId="18" xfId="0" applyFont="1" applyBorder="1" applyAlignment="1">
      <alignment horizontal="right"/>
    </xf>
    <xf numFmtId="164" fontId="12" fillId="0" borderId="17" xfId="0" applyNumberFormat="1" applyFont="1" applyBorder="1" applyAlignment="1">
      <alignment horizontal="center"/>
    </xf>
    <xf numFmtId="164" fontId="12" fillId="0" borderId="17" xfId="0" applyNumberFormat="1" applyFont="1" applyFill="1" applyBorder="1" applyAlignment="1">
      <alignment horizontal="center"/>
    </xf>
    <xf numFmtId="164" fontId="12" fillId="0" borderId="19" xfId="0" applyNumberFormat="1" applyFont="1" applyBorder="1" applyAlignment="1">
      <alignment horizontal="center"/>
    </xf>
    <xf numFmtId="165" fontId="9" fillId="3" borderId="0" xfId="0" applyNumberFormat="1" applyFont="1" applyFill="1" applyProtection="1">
      <protection locked="0"/>
    </xf>
    <xf numFmtId="0" fontId="8" fillId="3" borderId="0" xfId="0" applyFont="1" applyFill="1" applyAlignment="1" applyProtection="1">
      <alignment horizontal="center"/>
      <protection locked="0"/>
    </xf>
    <xf numFmtId="164" fontId="12" fillId="3" borderId="0" xfId="0" applyNumberFormat="1" applyFont="1" applyFill="1" applyBorder="1" applyAlignment="1" applyProtection="1">
      <alignment horizontal="center"/>
      <protection locked="0"/>
    </xf>
    <xf numFmtId="4" fontId="12" fillId="3" borderId="0" xfId="0" applyNumberFormat="1" applyFont="1" applyFill="1" applyBorder="1" applyAlignment="1" applyProtection="1">
      <alignment horizontal="center"/>
      <protection locked="0"/>
    </xf>
    <xf numFmtId="10" fontId="10" fillId="3" borderId="0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wrapText="1"/>
    </xf>
    <xf numFmtId="14" fontId="1" fillId="0" borderId="30" xfId="0" applyNumberFormat="1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6" xfId="0" applyFont="1" applyBorder="1" applyAlignment="1">
      <alignment horizontal="center"/>
    </xf>
    <xf numFmtId="49" fontId="12" fillId="3" borderId="0" xfId="0" applyNumberFormat="1" applyFont="1" applyFill="1" applyBorder="1" applyAlignment="1" applyProtection="1">
      <alignment horizontal="center"/>
      <protection locked="0"/>
    </xf>
    <xf numFmtId="3" fontId="12" fillId="3" borderId="0" xfId="0" applyNumberFormat="1" applyFont="1" applyFill="1" applyBorder="1" applyAlignment="1" applyProtection="1">
      <alignment horizontal="center"/>
      <protection locked="0"/>
    </xf>
    <xf numFmtId="3" fontId="12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1" fontId="10" fillId="0" borderId="16" xfId="0" applyNumberFormat="1" applyFont="1" applyBorder="1" applyAlignment="1">
      <alignment horizontal="center"/>
    </xf>
    <xf numFmtId="0" fontId="8" fillId="0" borderId="0" xfId="0" applyFont="1" applyFill="1" applyAlignment="1" applyProtection="1">
      <alignment horizontal="center"/>
      <protection locked="0"/>
    </xf>
    <xf numFmtId="165" fontId="9" fillId="0" borderId="0" xfId="0" applyNumberFormat="1" applyFont="1" applyFill="1" applyProtection="1">
      <protection locked="0"/>
    </xf>
    <xf numFmtId="0" fontId="8" fillId="0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12" fillId="0" borderId="14" xfId="0" applyNumberFormat="1" applyFont="1" applyFill="1" applyBorder="1" applyAlignment="1" applyProtection="1">
      <alignment horizontal="center"/>
    </xf>
    <xf numFmtId="4" fontId="12" fillId="0" borderId="1" xfId="0" applyNumberFormat="1" applyFont="1" applyFill="1" applyBorder="1" applyAlignment="1" applyProtection="1">
      <alignment horizontal="center"/>
    </xf>
    <xf numFmtId="164" fontId="12" fillId="0" borderId="11" xfId="0" applyNumberFormat="1" applyFont="1" applyFill="1" applyBorder="1" applyAlignment="1" applyProtection="1">
      <alignment horizontal="center"/>
    </xf>
    <xf numFmtId="164" fontId="1" fillId="0" borderId="11" xfId="0" applyNumberFormat="1" applyFont="1" applyFill="1" applyBorder="1" applyAlignment="1" applyProtection="1">
      <alignment horizontal="center"/>
    </xf>
    <xf numFmtId="3" fontId="12" fillId="0" borderId="0" xfId="0" applyNumberFormat="1" applyFont="1" applyFill="1" applyBorder="1" applyAlignment="1" applyProtection="1">
      <alignment horizontal="center"/>
    </xf>
    <xf numFmtId="3" fontId="1" fillId="0" borderId="11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 applyBorder="1" applyAlignment="1" applyProtection="1">
      <alignment horizontal="center"/>
    </xf>
    <xf numFmtId="164" fontId="12" fillId="0" borderId="6" xfId="0" applyNumberFormat="1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164" fontId="12" fillId="0" borderId="22" xfId="0" applyNumberFormat="1" applyFont="1" applyFill="1" applyBorder="1" applyAlignment="1" applyProtection="1">
      <alignment horizontal="center"/>
    </xf>
    <xf numFmtId="164" fontId="12" fillId="0" borderId="1" xfId="0" applyNumberFormat="1" applyFont="1" applyFill="1" applyBorder="1" applyAlignment="1" applyProtection="1">
      <alignment horizontal="center"/>
    </xf>
    <xf numFmtId="10" fontId="12" fillId="0" borderId="1" xfId="0" applyNumberFormat="1" applyFont="1" applyFill="1" applyBorder="1" applyAlignment="1" applyProtection="1">
      <alignment horizontal="center"/>
    </xf>
    <xf numFmtId="164" fontId="12" fillId="0" borderId="10" xfId="0" applyNumberFormat="1" applyFont="1" applyFill="1" applyBorder="1" applyAlignment="1" applyProtection="1">
      <alignment horizontal="center"/>
    </xf>
    <xf numFmtId="10" fontId="12" fillId="0" borderId="12" xfId="0" applyNumberFormat="1" applyFont="1" applyBorder="1" applyAlignment="1">
      <alignment horizontal="center"/>
    </xf>
    <xf numFmtId="10" fontId="10" fillId="0" borderId="1" xfId="0" applyNumberFormat="1" applyFont="1" applyFill="1" applyBorder="1" applyAlignment="1" applyProtection="1">
      <alignment horizontal="center"/>
    </xf>
    <xf numFmtId="4" fontId="10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0" fontId="8" fillId="0" borderId="0" xfId="0" applyFont="1" applyAlignment="1" applyProtection="1">
      <alignment horizontal="right"/>
    </xf>
    <xf numFmtId="0" fontId="0" fillId="0" borderId="0" xfId="0" applyProtection="1"/>
    <xf numFmtId="14" fontId="10" fillId="0" borderId="0" xfId="0" applyNumberFormat="1" applyFont="1" applyProtection="1"/>
    <xf numFmtId="14" fontId="10" fillId="0" borderId="2" xfId="0" applyNumberFormat="1" applyFont="1" applyBorder="1" applyAlignment="1" applyProtection="1">
      <alignment horizontal="center"/>
    </xf>
    <xf numFmtId="14" fontId="10" fillId="0" borderId="15" xfId="0" applyNumberFormat="1" applyFont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/>
    </xf>
    <xf numFmtId="14" fontId="10" fillId="0" borderId="7" xfId="0" applyNumberFormat="1" applyFont="1" applyBorder="1" applyAlignment="1" applyProtection="1">
      <alignment horizontal="center"/>
    </xf>
    <xf numFmtId="14" fontId="10" fillId="0" borderId="16" xfId="0" applyNumberFormat="1" applyFont="1" applyBorder="1" applyAlignment="1" applyProtection="1">
      <alignment horizontal="center"/>
    </xf>
    <xf numFmtId="0" fontId="10" fillId="0" borderId="9" xfId="0" applyFont="1" applyFill="1" applyBorder="1" applyAlignment="1" applyProtection="1">
      <alignment horizontal="center"/>
    </xf>
    <xf numFmtId="14" fontId="10" fillId="0" borderId="17" xfId="0" applyNumberFormat="1" applyFont="1" applyBorder="1" applyAlignment="1" applyProtection="1">
      <alignment horizontal="center"/>
    </xf>
    <xf numFmtId="0" fontId="10" fillId="0" borderId="8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0" fillId="0" borderId="5" xfId="0" applyFont="1" applyBorder="1" applyAlignment="1" applyProtection="1">
      <alignment horizontal="right"/>
    </xf>
    <xf numFmtId="164" fontId="10" fillId="0" borderId="0" xfId="0" applyNumberFormat="1" applyFont="1" applyBorder="1" applyAlignment="1" applyProtection="1">
      <alignment horizontal="center"/>
    </xf>
    <xf numFmtId="10" fontId="12" fillId="0" borderId="6" xfId="0" applyNumberFormat="1" applyFont="1" applyBorder="1" applyAlignment="1" applyProtection="1">
      <alignment horizontal="center"/>
    </xf>
    <xf numFmtId="0" fontId="1" fillId="0" borderId="20" xfId="0" applyFont="1" applyBorder="1" applyAlignment="1" applyProtection="1">
      <alignment horizontal="right"/>
    </xf>
    <xf numFmtId="164" fontId="1" fillId="0" borderId="11" xfId="0" applyNumberFormat="1" applyFont="1" applyBorder="1" applyAlignment="1" applyProtection="1">
      <alignment horizontal="center"/>
    </xf>
    <xf numFmtId="10" fontId="1" fillId="0" borderId="12" xfId="0" applyNumberFormat="1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3" fontId="1" fillId="0" borderId="11" xfId="0" applyNumberFormat="1" applyFont="1" applyBorder="1" applyAlignment="1" applyProtection="1">
      <alignment horizontal="center"/>
    </xf>
    <xf numFmtId="3" fontId="12" fillId="0" borderId="6" xfId="0" applyNumberFormat="1" applyFont="1" applyFill="1" applyBorder="1" applyAlignment="1" applyProtection="1">
      <alignment horizontal="center"/>
    </xf>
    <xf numFmtId="164" fontId="12" fillId="0" borderId="12" xfId="0" applyNumberFormat="1" applyFont="1" applyFill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" fillId="0" borderId="2" xfId="0" applyFont="1" applyBorder="1" applyAlignment="1" applyProtection="1">
      <alignment horizontal="right"/>
    </xf>
    <xf numFmtId="0" fontId="11" fillId="0" borderId="3" xfId="0" applyFont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/>
    </xf>
    <xf numFmtId="0" fontId="10" fillId="0" borderId="20" xfId="0" applyFont="1" applyBorder="1" applyAlignment="1" applyProtection="1">
      <alignment horizontal="right"/>
    </xf>
    <xf numFmtId="164" fontId="12" fillId="0" borderId="11" xfId="0" applyNumberFormat="1" applyFont="1" applyBorder="1" applyAlignment="1" applyProtection="1">
      <alignment horizontal="center"/>
    </xf>
    <xf numFmtId="164" fontId="10" fillId="0" borderId="11" xfId="0" applyNumberFormat="1" applyFont="1" applyFill="1" applyBorder="1" applyAlignment="1" applyProtection="1">
      <alignment horizontal="center"/>
    </xf>
    <xf numFmtId="10" fontId="12" fillId="0" borderId="12" xfId="0" applyNumberFormat="1" applyFont="1" applyBorder="1" applyAlignment="1" applyProtection="1">
      <alignment horizontal="center"/>
    </xf>
    <xf numFmtId="164" fontId="12" fillId="0" borderId="6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5" xfId="0" applyBorder="1" applyAlignment="1" applyProtection="1">
      <alignment horizontal="right"/>
    </xf>
    <xf numFmtId="0" fontId="10" fillId="0" borderId="2" xfId="0" applyFont="1" applyBorder="1" applyAlignment="1" applyProtection="1">
      <alignment horizontal="right"/>
    </xf>
    <xf numFmtId="164" fontId="12" fillId="0" borderId="3" xfId="0" applyNumberFormat="1" applyFont="1" applyBorder="1" applyAlignment="1" applyProtection="1">
      <alignment horizontal="center"/>
    </xf>
    <xf numFmtId="164" fontId="12" fillId="0" borderId="3" xfId="0" applyNumberFormat="1" applyFont="1" applyFill="1" applyBorder="1" applyAlignment="1" applyProtection="1">
      <alignment horizontal="center"/>
    </xf>
    <xf numFmtId="164" fontId="12" fillId="0" borderId="4" xfId="0" applyNumberFormat="1" applyFont="1" applyBorder="1" applyAlignment="1" applyProtection="1">
      <alignment horizontal="center"/>
    </xf>
    <xf numFmtId="0" fontId="10" fillId="0" borderId="21" xfId="0" applyFont="1" applyBorder="1" applyAlignment="1" applyProtection="1">
      <alignment horizontal="right"/>
    </xf>
    <xf numFmtId="164" fontId="12" fillId="0" borderId="14" xfId="0" applyNumberFormat="1" applyFont="1" applyBorder="1" applyAlignment="1" applyProtection="1">
      <alignment horizontal="center"/>
    </xf>
    <xf numFmtId="164" fontId="10" fillId="0" borderId="14" xfId="0" applyNumberFormat="1" applyFont="1" applyFill="1" applyBorder="1" applyAlignment="1" applyProtection="1">
      <alignment horizontal="center"/>
    </xf>
    <xf numFmtId="164" fontId="12" fillId="0" borderId="22" xfId="0" applyNumberFormat="1" applyFont="1" applyBorder="1" applyAlignment="1" applyProtection="1">
      <alignment horizontal="center"/>
    </xf>
    <xf numFmtId="0" fontId="10" fillId="0" borderId="23" xfId="0" applyFont="1" applyBorder="1" applyAlignment="1" applyProtection="1">
      <alignment horizontal="right"/>
    </xf>
    <xf numFmtId="4" fontId="12" fillId="0" borderId="1" xfId="0" applyNumberFormat="1" applyFont="1" applyBorder="1" applyAlignment="1" applyProtection="1">
      <alignment horizontal="center"/>
    </xf>
    <xf numFmtId="164" fontId="10" fillId="0" borderId="1" xfId="0" applyNumberFormat="1" applyFont="1" applyFill="1" applyBorder="1" applyAlignment="1" applyProtection="1">
      <alignment horizontal="center"/>
    </xf>
    <xf numFmtId="164" fontId="12" fillId="0" borderId="10" xfId="0" applyNumberFormat="1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right"/>
    </xf>
    <xf numFmtId="164" fontId="12" fillId="0" borderId="17" xfId="0" applyNumberFormat="1" applyFont="1" applyBorder="1" applyAlignment="1" applyProtection="1">
      <alignment horizontal="center"/>
    </xf>
    <xf numFmtId="164" fontId="12" fillId="0" borderId="17" xfId="0" applyNumberFormat="1" applyFont="1" applyFill="1" applyBorder="1" applyAlignment="1" applyProtection="1">
      <alignment horizontal="center"/>
    </xf>
    <xf numFmtId="164" fontId="12" fillId="0" borderId="19" xfId="0" applyNumberFormat="1" applyFont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right"/>
    </xf>
    <xf numFmtId="164" fontId="10" fillId="0" borderId="11" xfId="0" applyNumberFormat="1" applyFont="1" applyBorder="1" applyAlignment="1" applyProtection="1">
      <alignment horizontal="center"/>
    </xf>
    <xf numFmtId="10" fontId="10" fillId="0" borderId="11" xfId="0" applyNumberFormat="1" applyFont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7" xfId="0" applyBorder="1" applyAlignment="1" applyProtection="1">
      <alignment horizontal="right"/>
    </xf>
    <xf numFmtId="3" fontId="12" fillId="0" borderId="0" xfId="0" applyNumberFormat="1" applyFont="1" applyBorder="1" applyAlignment="1" applyProtection="1">
      <alignment horizontal="center"/>
    </xf>
    <xf numFmtId="0" fontId="0" fillId="0" borderId="0" xfId="0" applyBorder="1" applyProtection="1"/>
    <xf numFmtId="0" fontId="0" fillId="0" borderId="6" xfId="0" applyBorder="1" applyProtection="1"/>
    <xf numFmtId="0" fontId="10" fillId="0" borderId="7" xfId="0" applyFont="1" applyBorder="1" applyAlignment="1" applyProtection="1">
      <alignment horizontal="right"/>
    </xf>
    <xf numFmtId="0" fontId="0" fillId="0" borderId="8" xfId="0" applyBorder="1" applyProtection="1"/>
    <xf numFmtId="0" fontId="0" fillId="0" borderId="9" xfId="0" applyBorder="1" applyProtection="1"/>
    <xf numFmtId="165" fontId="9" fillId="0" borderId="0" xfId="0" applyNumberFormat="1" applyFont="1" applyFill="1" applyProtection="1"/>
    <xf numFmtId="10" fontId="10" fillId="0" borderId="0" xfId="0" applyNumberFormat="1" applyFont="1" applyFill="1" applyBorder="1" applyAlignment="1" applyProtection="1">
      <alignment horizontal="center"/>
      <protection locked="0"/>
    </xf>
    <xf numFmtId="14" fontId="13" fillId="2" borderId="0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 wrapText="1"/>
    </xf>
    <xf numFmtId="164" fontId="13" fillId="2" borderId="0" xfId="0" applyNumberFormat="1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2" fillId="0" borderId="0" xfId="0" applyFont="1" applyAlignment="1">
      <alignment horizontal="center"/>
    </xf>
    <xf numFmtId="14" fontId="5" fillId="0" borderId="24" xfId="0" applyNumberFormat="1" applyFont="1" applyBorder="1" applyAlignment="1" applyProtection="1">
      <alignment horizontal="center" wrapText="1"/>
      <protection locked="0"/>
    </xf>
    <xf numFmtId="49" fontId="5" fillId="0" borderId="13" xfId="0" applyNumberFormat="1" applyFont="1" applyBorder="1" applyAlignment="1" applyProtection="1">
      <alignment horizontal="center" wrapText="1"/>
      <protection locked="0"/>
    </xf>
    <xf numFmtId="164" fontId="5" fillId="0" borderId="13" xfId="0" applyNumberFormat="1" applyFont="1" applyBorder="1" applyAlignment="1" applyProtection="1">
      <alignment horizontal="center" wrapText="1"/>
      <protection locked="0"/>
    </xf>
    <xf numFmtId="0" fontId="5" fillId="0" borderId="13" xfId="0" applyFont="1" applyBorder="1" applyAlignment="1" applyProtection="1">
      <alignment horizontal="center" wrapText="1"/>
      <protection locked="0"/>
    </xf>
    <xf numFmtId="49" fontId="5" fillId="0" borderId="25" xfId="0" applyNumberFormat="1" applyFont="1" applyBorder="1" applyAlignment="1" applyProtection="1">
      <alignment horizontal="center" wrapText="1"/>
      <protection locked="0"/>
    </xf>
    <xf numFmtId="14" fontId="5" fillId="0" borderId="26" xfId="0" applyNumberFormat="1" applyFont="1" applyBorder="1" applyAlignment="1" applyProtection="1">
      <alignment horizontal="center" wrapText="1"/>
      <protection locked="0"/>
    </xf>
    <xf numFmtId="49" fontId="5" fillId="0" borderId="27" xfId="0" applyNumberFormat="1" applyFont="1" applyBorder="1" applyAlignment="1" applyProtection="1">
      <alignment horizontal="center" wrapText="1"/>
      <protection locked="0"/>
    </xf>
    <xf numFmtId="164" fontId="5" fillId="0" borderId="27" xfId="0" applyNumberFormat="1" applyFont="1" applyBorder="1" applyAlignment="1" applyProtection="1">
      <alignment horizontal="center" wrapText="1"/>
      <protection locked="0"/>
    </xf>
    <xf numFmtId="0" fontId="5" fillId="0" borderId="27" xfId="0" applyFont="1" applyBorder="1" applyAlignment="1" applyProtection="1">
      <alignment horizontal="center" wrapText="1"/>
      <protection locked="0"/>
    </xf>
    <xf numFmtId="49" fontId="5" fillId="0" borderId="28" xfId="0" applyNumberFormat="1" applyFont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5" fillId="0" borderId="25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0" fontId="1" fillId="2" borderId="18" xfId="0" applyFont="1" applyFill="1" applyBorder="1"/>
    <xf numFmtId="0" fontId="0" fillId="0" borderId="2" xfId="0" applyBorder="1" applyAlignment="1">
      <alignment horizontal="center"/>
    </xf>
    <xf numFmtId="0" fontId="1" fillId="2" borderId="32" xfId="0" applyFont="1" applyFill="1" applyBorder="1"/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7" fillId="0" borderId="0" xfId="0" applyFont="1" applyAlignment="1">
      <alignment horizontal="left"/>
    </xf>
    <xf numFmtId="14" fontId="10" fillId="0" borderId="0" xfId="0" applyNumberFormat="1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1" fillId="0" borderId="27" xfId="0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39" xfId="0" applyFill="1" applyBorder="1"/>
    <xf numFmtId="1" fontId="0" fillId="2" borderId="38" xfId="0" applyNumberFormat="1" applyFill="1" applyBorder="1" applyAlignment="1">
      <alignment horizontal="center"/>
    </xf>
    <xf numFmtId="165" fontId="0" fillId="2" borderId="40" xfId="0" applyNumberFormat="1" applyFill="1" applyBorder="1" applyAlignment="1">
      <alignment horizontal="center"/>
    </xf>
    <xf numFmtId="1" fontId="0" fillId="0" borderId="20" xfId="0" applyNumberFormat="1" applyBorder="1" applyAlignment="1" applyProtection="1">
      <alignment horizontal="center"/>
      <protection locked="0"/>
    </xf>
    <xf numFmtId="165" fontId="0" fillId="0" borderId="13" xfId="0" applyNumberForma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164" fontId="0" fillId="0" borderId="13" xfId="0" applyNumberFormat="1" applyBorder="1" applyAlignment="1" applyProtection="1">
      <alignment horizontal="center"/>
    </xf>
    <xf numFmtId="164" fontId="1" fillId="0" borderId="27" xfId="0" applyNumberFormat="1" applyFont="1" applyBorder="1" applyAlignment="1" applyProtection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11" xfId="0" applyFont="1" applyBorder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center"/>
    </xf>
    <xf numFmtId="0" fontId="7" fillId="0" borderId="0" xfId="0" applyFont="1" applyBorder="1" applyAlignment="1" applyProtection="1">
      <alignment horizontal="left" vertical="center"/>
    </xf>
    <xf numFmtId="14" fontId="5" fillId="0" borderId="0" xfId="0" applyNumberFormat="1" applyFont="1" applyBorder="1" applyAlignment="1" applyProtection="1">
      <alignment horizontal="center" wrapText="1"/>
    </xf>
    <xf numFmtId="49" fontId="5" fillId="0" borderId="0" xfId="0" applyNumberFormat="1" applyFont="1" applyBorder="1" applyAlignment="1" applyProtection="1">
      <alignment horizontal="center" wrapText="1"/>
    </xf>
    <xf numFmtId="164" fontId="5" fillId="0" borderId="0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</xf>
    <xf numFmtId="164" fontId="13" fillId="2" borderId="0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10" fillId="2" borderId="37" xfId="0" applyFont="1" applyFill="1" applyBorder="1" applyAlignment="1" applyProtection="1">
      <alignment horizontal="right"/>
    </xf>
    <xf numFmtId="14" fontId="10" fillId="2" borderId="13" xfId="0" applyNumberFormat="1" applyFont="1" applyFill="1" applyBorder="1" applyAlignment="1" applyProtection="1">
      <alignment horizontal="center"/>
    </xf>
    <xf numFmtId="0" fontId="10" fillId="2" borderId="13" xfId="0" applyFont="1" applyFill="1" applyBorder="1" applyAlignment="1" applyProtection="1">
      <alignment horizontal="center"/>
    </xf>
    <xf numFmtId="0" fontId="10" fillId="0" borderId="43" xfId="0" applyFont="1" applyBorder="1" applyAlignment="1" applyProtection="1">
      <alignment horizontal="right"/>
    </xf>
    <xf numFmtId="164" fontId="10" fillId="0" borderId="42" xfId="0" applyNumberFormat="1" applyFont="1" applyBorder="1" applyAlignment="1" applyProtection="1">
      <alignment horizontal="center"/>
    </xf>
    <xf numFmtId="164" fontId="10" fillId="0" borderId="43" xfId="0" applyNumberFormat="1" applyFont="1" applyBorder="1" applyAlignment="1" applyProtection="1">
      <alignment horizontal="center"/>
    </xf>
    <xf numFmtId="0" fontId="10" fillId="0" borderId="30" xfId="0" applyFont="1" applyBorder="1" applyAlignment="1" applyProtection="1">
      <alignment horizontal="right"/>
    </xf>
    <xf numFmtId="14" fontId="10" fillId="0" borderId="30" xfId="0" applyNumberFormat="1" applyFont="1" applyBorder="1" applyAlignment="1" applyProtection="1">
      <alignment horizontal="center"/>
    </xf>
    <xf numFmtId="164" fontId="10" fillId="0" borderId="30" xfId="0" applyNumberFormat="1" applyFont="1" applyBorder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2" borderId="1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 vertical="center"/>
      <protection locked="0"/>
    </xf>
    <xf numFmtId="14" fontId="13" fillId="2" borderId="18" xfId="0" applyNumberFormat="1" applyFont="1" applyFill="1" applyBorder="1" applyAlignment="1">
      <alignment horizontal="center" wrapText="1"/>
    </xf>
    <xf numFmtId="14" fontId="13" fillId="2" borderId="17" xfId="0" applyNumberFormat="1" applyFont="1" applyFill="1" applyBorder="1" applyAlignment="1">
      <alignment horizontal="center" wrapText="1"/>
    </xf>
    <xf numFmtId="14" fontId="13" fillId="2" borderId="19" xfId="0" applyNumberFormat="1" applyFont="1" applyFill="1" applyBorder="1" applyAlignment="1">
      <alignment horizontal="center" wrapText="1"/>
    </xf>
    <xf numFmtId="0" fontId="15" fillId="0" borderId="0" xfId="0" applyFont="1" applyBorder="1" applyAlignment="1" applyProtection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EAE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1219868</xdr:colOff>
      <xdr:row>3</xdr:row>
      <xdr:rowOff>114299</xdr:rowOff>
    </xdr:to>
    <xdr:pic>
      <xdr:nvPicPr>
        <xdr:cNvPr id="2" name="Picture 1" descr="Jamba Logo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1219868" cy="695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47625</xdr:rowOff>
    </xdr:from>
    <xdr:to>
      <xdr:col>6</xdr:col>
      <xdr:colOff>1819943</xdr:colOff>
      <xdr:row>3</xdr:row>
      <xdr:rowOff>76199</xdr:rowOff>
    </xdr:to>
    <xdr:pic>
      <xdr:nvPicPr>
        <xdr:cNvPr id="2" name="Picture 1" descr="Jamba Logo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47625"/>
          <a:ext cx="1219868" cy="695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1219868</xdr:colOff>
      <xdr:row>3</xdr:row>
      <xdr:rowOff>114299</xdr:rowOff>
    </xdr:to>
    <xdr:pic>
      <xdr:nvPicPr>
        <xdr:cNvPr id="2" name="Picture 1" descr="Jamba Logo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1219868" cy="695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807452</xdr:colOff>
      <xdr:row>0</xdr:row>
      <xdr:rowOff>0</xdr:rowOff>
    </xdr:from>
    <xdr:to>
      <xdr:col>6</xdr:col>
      <xdr:colOff>1759953</xdr:colOff>
      <xdr:row>2</xdr:row>
      <xdr:rowOff>142875</xdr:rowOff>
    </xdr:to>
    <xdr:pic>
      <xdr:nvPicPr>
        <xdr:cNvPr id="2" name="Picture 1" descr="Jamba Logo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74802" y="0"/>
          <a:ext cx="952501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1219868</xdr:colOff>
      <xdr:row>3</xdr:row>
      <xdr:rowOff>114299</xdr:rowOff>
    </xdr:to>
    <xdr:pic>
      <xdr:nvPicPr>
        <xdr:cNvPr id="2" name="Picture 1" descr="Jamba Logo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1219868" cy="695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807452</xdr:colOff>
      <xdr:row>0</xdr:row>
      <xdr:rowOff>0</xdr:rowOff>
    </xdr:from>
    <xdr:to>
      <xdr:col>6</xdr:col>
      <xdr:colOff>1759953</xdr:colOff>
      <xdr:row>2</xdr:row>
      <xdr:rowOff>142875</xdr:rowOff>
    </xdr:to>
    <xdr:pic>
      <xdr:nvPicPr>
        <xdr:cNvPr id="2" name="Picture 1" descr="Jamba Logo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74802" y="0"/>
          <a:ext cx="952501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807452</xdr:colOff>
      <xdr:row>0</xdr:row>
      <xdr:rowOff>0</xdr:rowOff>
    </xdr:from>
    <xdr:to>
      <xdr:col>6</xdr:col>
      <xdr:colOff>1759953</xdr:colOff>
      <xdr:row>2</xdr:row>
      <xdr:rowOff>142875</xdr:rowOff>
    </xdr:to>
    <xdr:pic>
      <xdr:nvPicPr>
        <xdr:cNvPr id="3" name="Picture 2" descr="Jamba Logo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74802" y="0"/>
          <a:ext cx="952501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1219868</xdr:colOff>
      <xdr:row>3</xdr:row>
      <xdr:rowOff>114299</xdr:rowOff>
    </xdr:to>
    <xdr:pic>
      <xdr:nvPicPr>
        <xdr:cNvPr id="2" name="Picture 1" descr="Jamba Logo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1219868" cy="695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807452</xdr:colOff>
      <xdr:row>0</xdr:row>
      <xdr:rowOff>0</xdr:rowOff>
    </xdr:from>
    <xdr:to>
      <xdr:col>6</xdr:col>
      <xdr:colOff>1759953</xdr:colOff>
      <xdr:row>2</xdr:row>
      <xdr:rowOff>142875</xdr:rowOff>
    </xdr:to>
    <xdr:pic>
      <xdr:nvPicPr>
        <xdr:cNvPr id="2" name="Picture 1" descr="Jamba Logo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74802" y="0"/>
          <a:ext cx="952501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807452</xdr:colOff>
      <xdr:row>0</xdr:row>
      <xdr:rowOff>0</xdr:rowOff>
    </xdr:from>
    <xdr:to>
      <xdr:col>6</xdr:col>
      <xdr:colOff>1759953</xdr:colOff>
      <xdr:row>2</xdr:row>
      <xdr:rowOff>142875</xdr:rowOff>
    </xdr:to>
    <xdr:pic>
      <xdr:nvPicPr>
        <xdr:cNvPr id="3" name="Picture 2" descr="Jamba Logo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74802" y="0"/>
          <a:ext cx="952501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1219868</xdr:colOff>
      <xdr:row>3</xdr:row>
      <xdr:rowOff>114299</xdr:rowOff>
    </xdr:to>
    <xdr:pic>
      <xdr:nvPicPr>
        <xdr:cNvPr id="2" name="Picture 1" descr="Jamba Logo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1219868" cy="695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807452</xdr:colOff>
      <xdr:row>0</xdr:row>
      <xdr:rowOff>0</xdr:rowOff>
    </xdr:from>
    <xdr:to>
      <xdr:col>6</xdr:col>
      <xdr:colOff>1759953</xdr:colOff>
      <xdr:row>2</xdr:row>
      <xdr:rowOff>142875</xdr:rowOff>
    </xdr:to>
    <xdr:pic>
      <xdr:nvPicPr>
        <xdr:cNvPr id="2" name="Picture 1" descr="Jamba Logo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74802" y="0"/>
          <a:ext cx="952501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zoomScaleNormal="100" workbookViewId="0">
      <selection activeCell="B3" sqref="B3:E3"/>
    </sheetView>
  </sheetViews>
  <sheetFormatPr defaultRowHeight="15" x14ac:dyDescent="0.25"/>
  <cols>
    <col min="1" max="1" width="18.7109375" customWidth="1"/>
    <col min="2" max="6" width="10.7109375" customWidth="1"/>
    <col min="7" max="7" width="8.28515625" customWidth="1"/>
    <col min="8" max="8" width="4.7109375" customWidth="1"/>
  </cols>
  <sheetData>
    <row r="1" spans="1:7" x14ac:dyDescent="0.25">
      <c r="A1" s="7"/>
      <c r="B1" s="7"/>
      <c r="F1" s="7" t="s">
        <v>152</v>
      </c>
      <c r="G1" s="104">
        <v>42060</v>
      </c>
    </row>
    <row r="2" spans="1:7" x14ac:dyDescent="0.25">
      <c r="A2" s="7"/>
      <c r="B2" s="7"/>
      <c r="F2" s="7" t="s">
        <v>151</v>
      </c>
      <c r="G2" s="104">
        <f>IFERROR('Controls Report Wk 4'!J1,0)</f>
        <v>42171</v>
      </c>
    </row>
    <row r="3" spans="1:7" ht="18.75" x14ac:dyDescent="0.3">
      <c r="A3" s="7"/>
      <c r="B3" s="278" t="str">
        <f>IFERROR('Controls Report Wk 1'!B3:H3,0)</f>
        <v>Store #XXX     - Weekly Controls Report</v>
      </c>
      <c r="C3" s="278"/>
      <c r="D3" s="278"/>
      <c r="E3" s="278"/>
      <c r="F3" s="7" t="s">
        <v>1</v>
      </c>
      <c r="G3" s="103">
        <f>'Controls Report Wk 1'!J2</f>
        <v>6</v>
      </c>
    </row>
    <row r="4" spans="1:7" x14ac:dyDescent="0.25">
      <c r="A4" s="7"/>
      <c r="B4" s="7"/>
    </row>
    <row r="5" spans="1:7" ht="15.75" thickBot="1" x14ac:dyDescent="0.3">
      <c r="A5" s="8" t="s">
        <v>35</v>
      </c>
    </row>
    <row r="6" spans="1:7" x14ac:dyDescent="0.25">
      <c r="A6" s="8"/>
      <c r="B6" s="9" t="s">
        <v>131</v>
      </c>
      <c r="C6" s="10" t="s">
        <v>131</v>
      </c>
      <c r="D6" s="10" t="s">
        <v>131</v>
      </c>
      <c r="E6" s="10" t="s">
        <v>131</v>
      </c>
      <c r="F6" s="11" t="s">
        <v>43</v>
      </c>
      <c r="G6" s="38"/>
    </row>
    <row r="7" spans="1:7" ht="15.75" thickBot="1" x14ac:dyDescent="0.3">
      <c r="A7" s="8"/>
      <c r="B7" s="101">
        <v>1</v>
      </c>
      <c r="C7" s="102">
        <v>2</v>
      </c>
      <c r="D7" s="102">
        <v>3</v>
      </c>
      <c r="E7" s="102">
        <v>4</v>
      </c>
      <c r="F7" s="12" t="s">
        <v>44</v>
      </c>
      <c r="G7" s="38"/>
    </row>
    <row r="8" spans="1:7" ht="8.1" customHeight="1" thickBot="1" x14ac:dyDescent="0.3">
      <c r="A8" s="8"/>
      <c r="B8" s="13"/>
      <c r="C8" s="13"/>
      <c r="D8" s="13"/>
      <c r="E8" s="13"/>
      <c r="F8" s="13"/>
      <c r="G8" s="37"/>
    </row>
    <row r="9" spans="1:7" ht="15.75" thickBot="1" x14ac:dyDescent="0.3">
      <c r="A9" s="275" t="s">
        <v>45</v>
      </c>
      <c r="B9" s="276"/>
      <c r="C9" s="276"/>
      <c r="D9" s="276"/>
      <c r="E9" s="276"/>
      <c r="F9" s="276"/>
      <c r="G9" s="277"/>
    </row>
    <row r="10" spans="1:7" ht="8.1" customHeight="1" x14ac:dyDescent="0.25">
      <c r="A10" s="46"/>
      <c r="B10" s="47"/>
      <c r="C10" s="47"/>
      <c r="D10" s="47"/>
      <c r="E10" s="47"/>
      <c r="F10" s="47"/>
      <c r="G10" s="48"/>
    </row>
    <row r="11" spans="1:7" ht="15" customHeight="1" x14ac:dyDescent="0.25">
      <c r="A11" s="16" t="s">
        <v>48</v>
      </c>
      <c r="B11" s="59">
        <f>IFERROR('Controls Report Wk 1'!$I11,0)</f>
        <v>0</v>
      </c>
      <c r="C11" s="59">
        <f>IFERROR('Controls Report Wk 2'!$I11,0)</f>
        <v>0</v>
      </c>
      <c r="D11" s="59">
        <f>IFERROR('Controls Report Wk 3'!$I11,0)</f>
        <v>0</v>
      </c>
      <c r="E11" s="59">
        <f>IFERROR('Controls Report Wk 4'!$I11,0)</f>
        <v>0</v>
      </c>
      <c r="F11" s="42">
        <f>SUM(B11:E11)</f>
        <v>0</v>
      </c>
      <c r="G11" s="39">
        <f>IFERROR(F11/$F$14,0)</f>
        <v>0</v>
      </c>
    </row>
    <row r="12" spans="1:7" x14ac:dyDescent="0.25">
      <c r="A12" s="16" t="s">
        <v>49</v>
      </c>
      <c r="B12" s="59">
        <f>IFERROR('Controls Report Wk 1'!$I$12,0)</f>
        <v>0</v>
      </c>
      <c r="C12" s="59">
        <f>IFERROR('Controls Report Wk 2'!$I$12,0)</f>
        <v>0</v>
      </c>
      <c r="D12" s="59">
        <f>IFERROR('Controls Report Wk 3'!$I$12,0)</f>
        <v>0</v>
      </c>
      <c r="E12" s="59">
        <f>IFERROR('Controls Report Wk 4'!$I$12,0)</f>
        <v>0</v>
      </c>
      <c r="F12" s="42">
        <f>SUM(B12:E12)</f>
        <v>0</v>
      </c>
      <c r="G12" s="39">
        <f t="shared" ref="G12:G14" si="0">IFERROR(F12/$F$14,0)</f>
        <v>0</v>
      </c>
    </row>
    <row r="13" spans="1:7" x14ac:dyDescent="0.25">
      <c r="A13" s="16" t="s">
        <v>50</v>
      </c>
      <c r="B13" s="59">
        <f>IFERROR('Controls Report Wk 1'!$I$13,0)</f>
        <v>0</v>
      </c>
      <c r="C13" s="59">
        <f>IFERROR('Controls Report Wk 2'!$I$13,0)</f>
        <v>0</v>
      </c>
      <c r="D13" s="59">
        <f>IFERROR('Controls Report Wk 3'!$I$13,0)</f>
        <v>0</v>
      </c>
      <c r="E13" s="59">
        <f>IFERROR('Controls Report Wk 4'!$I$13,0)</f>
        <v>0</v>
      </c>
      <c r="F13" s="42">
        <f>SUM(B13:E13)</f>
        <v>0</v>
      </c>
      <c r="G13" s="39">
        <f t="shared" si="0"/>
        <v>0</v>
      </c>
    </row>
    <row r="14" spans="1:7" x14ac:dyDescent="0.25">
      <c r="A14" s="20" t="s">
        <v>46</v>
      </c>
      <c r="B14" s="110">
        <f>IFERROR('Controls Report Wk 1'!$I$14,0)</f>
        <v>0</v>
      </c>
      <c r="C14" s="110">
        <f>IFERROR('Controls Report Wk 2'!$I$14,0)</f>
        <v>0</v>
      </c>
      <c r="D14" s="110">
        <f>IFERROR('Controls Report Wk 3'!$I$14,0)</f>
        <v>0</v>
      </c>
      <c r="E14" s="110">
        <f>IFERROR('Controls Report Wk 4'!$I$14,0)</f>
        <v>0</v>
      </c>
      <c r="F14" s="41">
        <f>SUM(B14:E14)</f>
        <v>0</v>
      </c>
      <c r="G14" s="40">
        <f t="shared" si="0"/>
        <v>0</v>
      </c>
    </row>
    <row r="15" spans="1:7" ht="8.1" customHeight="1" x14ac:dyDescent="0.25">
      <c r="A15" s="16"/>
      <c r="B15" s="111"/>
      <c r="C15" s="111"/>
      <c r="D15" s="111"/>
      <c r="E15" s="111"/>
      <c r="F15" s="22"/>
      <c r="G15" s="23"/>
    </row>
    <row r="16" spans="1:7" ht="15" customHeight="1" x14ac:dyDescent="0.25">
      <c r="A16" s="16" t="s">
        <v>76</v>
      </c>
      <c r="B16" s="59">
        <f>IFERROR('Controls Report Wk 1'!$I$16,0)</f>
        <v>0</v>
      </c>
      <c r="C16" s="59">
        <f>IFERROR('Controls Report Wk 2'!$I$16,0)</f>
        <v>0</v>
      </c>
      <c r="D16" s="59">
        <f>IFERROR('Controls Report Wk 3'!$I$16,0)</f>
        <v>0</v>
      </c>
      <c r="E16" s="59">
        <f>IFERROR('Controls Report Wk 4'!$I$16,0)</f>
        <v>0</v>
      </c>
      <c r="F16" s="42">
        <f>SUM(B16:E16)</f>
        <v>0</v>
      </c>
      <c r="G16" s="23"/>
    </row>
    <row r="17" spans="1:7" ht="15" customHeight="1" x14ac:dyDescent="0.25">
      <c r="A17" s="16" t="s">
        <v>77</v>
      </c>
      <c r="B17" s="61">
        <f>IFERROR('Controls Report Wk 1'!$I$17,0)</f>
        <v>0</v>
      </c>
      <c r="C17" s="61">
        <f>IFERROR('Controls Report Wk 2'!$I$17,0)</f>
        <v>0</v>
      </c>
      <c r="D17" s="61">
        <f>IFERROR('Controls Report Wk 3'!$I$17,0)</f>
        <v>0</v>
      </c>
      <c r="E17" s="61">
        <f>IFERROR('Controls Report Wk 4'!$I$17,0)</f>
        <v>0</v>
      </c>
      <c r="F17" s="57">
        <f t="shared" ref="F17" si="1">IFERROR(F14/F16,0)</f>
        <v>0</v>
      </c>
      <c r="G17" s="23"/>
    </row>
    <row r="18" spans="1:7" ht="8.1" customHeight="1" x14ac:dyDescent="0.25">
      <c r="A18" s="16"/>
      <c r="B18" s="111"/>
      <c r="C18" s="111"/>
      <c r="D18" s="111"/>
      <c r="E18" s="111"/>
      <c r="F18" s="22"/>
      <c r="G18" s="23"/>
    </row>
    <row r="19" spans="1:7" ht="15" customHeight="1" x14ac:dyDescent="0.25">
      <c r="A19" s="16" t="s">
        <v>93</v>
      </c>
      <c r="B19" s="59">
        <f>IFERROR('Controls Report Wk 1'!$I$19,0)</f>
        <v>0</v>
      </c>
      <c r="C19" s="59">
        <f>IFERROR('Controls Report Wk 2'!$I$19,0)</f>
        <v>0</v>
      </c>
      <c r="D19" s="59">
        <f>IFERROR('Controls Report Wk 3'!$I$19,0)</f>
        <v>0</v>
      </c>
      <c r="E19" s="59">
        <f>IFERROR('Controls Report Wk 4'!$I$19,0)</f>
        <v>0</v>
      </c>
      <c r="F19" s="42">
        <f>SUM(B19:E19)</f>
        <v>0</v>
      </c>
      <c r="G19" s="39">
        <f>IFERROR(F19/$F$14,0)</f>
        <v>0</v>
      </c>
    </row>
    <row r="20" spans="1:7" ht="8.1" customHeight="1" x14ac:dyDescent="0.25">
      <c r="A20" s="16"/>
      <c r="B20" s="111"/>
      <c r="C20" s="111"/>
      <c r="D20" s="111"/>
      <c r="E20" s="111"/>
      <c r="F20" s="22"/>
      <c r="G20" s="23"/>
    </row>
    <row r="21" spans="1:7" x14ac:dyDescent="0.25">
      <c r="A21" s="16" t="s">
        <v>51</v>
      </c>
      <c r="B21" s="111">
        <f>IFERROR('Controls Report Wk 1'!$I$21,0)</f>
        <v>0</v>
      </c>
      <c r="C21" s="111">
        <f>IFERROR('Controls Report Wk 2'!$I$21,0)</f>
        <v>0</v>
      </c>
      <c r="D21" s="111">
        <f>IFERROR('Controls Report Wk 3'!$I$21,0)</f>
        <v>0</v>
      </c>
      <c r="E21" s="111">
        <f>IFERROR('Controls Report Wk 4'!$I$21,0)</f>
        <v>0</v>
      </c>
      <c r="F21" s="99">
        <f>SUM(B21:E21)</f>
        <v>0</v>
      </c>
      <c r="G21" s="39">
        <f>IFERROR(F21/$F$24,0)</f>
        <v>0</v>
      </c>
    </row>
    <row r="22" spans="1:7" x14ac:dyDescent="0.25">
      <c r="A22" s="16" t="s">
        <v>52</v>
      </c>
      <c r="B22" s="111">
        <f>IFERROR('Controls Report Wk 1'!$I$22,0)</f>
        <v>0</v>
      </c>
      <c r="C22" s="111">
        <f>IFERROR('Controls Report Wk 2'!$I$22,0)</f>
        <v>0</v>
      </c>
      <c r="D22" s="111">
        <f>IFERROR('Controls Report Wk 3'!$I$22,0)</f>
        <v>0</v>
      </c>
      <c r="E22" s="111">
        <f>IFERROR('Controls Report Wk 4'!$I$22,0)</f>
        <v>0</v>
      </c>
      <c r="F22" s="99">
        <f>SUM(B22:E22)</f>
        <v>0</v>
      </c>
      <c r="G22" s="39">
        <f t="shared" ref="G22:G24" si="2">IFERROR(F22/$F$24,0)</f>
        <v>0</v>
      </c>
    </row>
    <row r="23" spans="1:7" x14ac:dyDescent="0.25">
      <c r="A23" s="16" t="s">
        <v>53</v>
      </c>
      <c r="B23" s="111">
        <f>IFERROR('Controls Report Wk 1'!$I$23,0)</f>
        <v>0</v>
      </c>
      <c r="C23" s="111">
        <f>IFERROR('Controls Report Wk 2'!$I$23,0)</f>
        <v>0</v>
      </c>
      <c r="D23" s="111">
        <f>IFERROR('Controls Report Wk 3'!$I$23,0)</f>
        <v>0</v>
      </c>
      <c r="E23" s="111">
        <f>IFERROR('Controls Report Wk 4'!$I$23,0)</f>
        <v>0</v>
      </c>
      <c r="F23" s="99">
        <f>SUM(B23:E23)</f>
        <v>0</v>
      </c>
      <c r="G23" s="39">
        <f t="shared" si="2"/>
        <v>0</v>
      </c>
    </row>
    <row r="24" spans="1:7" x14ac:dyDescent="0.25">
      <c r="A24" s="20" t="s">
        <v>54</v>
      </c>
      <c r="B24" s="112">
        <f>IFERROR('Controls Report Wk 1'!$I$24,0)</f>
        <v>0</v>
      </c>
      <c r="C24" s="112">
        <f>IFERROR('Controls Report Wk 2'!$I$24,0)</f>
        <v>0</v>
      </c>
      <c r="D24" s="112">
        <f>IFERROR('Controls Report Wk 3'!$I$24,0)</f>
        <v>0</v>
      </c>
      <c r="E24" s="112">
        <f>IFERROR('Controls Report Wk 4'!$I$24,0)</f>
        <v>0</v>
      </c>
      <c r="F24" s="100">
        <f>SUM(B24:E24)</f>
        <v>0</v>
      </c>
      <c r="G24" s="40">
        <f t="shared" si="2"/>
        <v>0</v>
      </c>
    </row>
    <row r="25" spans="1:7" ht="8.1" customHeight="1" x14ac:dyDescent="0.25">
      <c r="A25" s="16"/>
      <c r="B25" s="59"/>
      <c r="C25" s="59"/>
      <c r="D25" s="59"/>
      <c r="E25" s="59"/>
      <c r="F25" s="18"/>
      <c r="G25" s="25"/>
    </row>
    <row r="26" spans="1:7" ht="15" customHeight="1" x14ac:dyDescent="0.25">
      <c r="A26" s="16" t="s">
        <v>78</v>
      </c>
      <c r="B26" s="111">
        <f>IFERROR('Controls Report Wk 1'!$I$26,0)</f>
        <v>0</v>
      </c>
      <c r="C26" s="111">
        <f>IFERROR('Controls Report Wk 2'!$I$26,0)</f>
        <v>0</v>
      </c>
      <c r="D26" s="111">
        <f>IFERROR('Controls Report Wk 3'!$I$26,0)</f>
        <v>0</v>
      </c>
      <c r="E26" s="111">
        <f>IFERROR('Controls Report Wk 4'!$I$26,0)</f>
        <v>0</v>
      </c>
      <c r="F26" s="125">
        <f>SUM(B26:E26)</f>
        <v>0</v>
      </c>
      <c r="G26" s="25"/>
    </row>
    <row r="27" spans="1:7" ht="15" customHeight="1" x14ac:dyDescent="0.25">
      <c r="A27" s="16" t="s">
        <v>77</v>
      </c>
      <c r="B27" s="61">
        <f>IFERROR('Controls Report Wk 1'!$I$27,0)</f>
        <v>0</v>
      </c>
      <c r="C27" s="61">
        <f>IFERROR('Controls Report Wk 2'!$I$27,0)</f>
        <v>0</v>
      </c>
      <c r="D27" s="61">
        <f>IFERROR('Controls Report Wk 3'!$I$27,0)</f>
        <v>0</v>
      </c>
      <c r="E27" s="61">
        <f>IFERROR('Controls Report Wk 4'!$I$27,0)</f>
        <v>0</v>
      </c>
      <c r="F27" s="57">
        <f t="shared" ref="F27" si="3">IFERROR(F24/F26,0)</f>
        <v>0</v>
      </c>
      <c r="G27" s="25"/>
    </row>
    <row r="28" spans="1:7" ht="8.1" customHeight="1" x14ac:dyDescent="0.25">
      <c r="A28" s="16"/>
      <c r="B28" s="59"/>
      <c r="C28" s="59"/>
      <c r="D28" s="59"/>
      <c r="E28" s="59"/>
      <c r="F28" s="18"/>
      <c r="G28" s="25"/>
    </row>
    <row r="29" spans="1:7" x14ac:dyDescent="0.25">
      <c r="A29" s="16" t="s">
        <v>55</v>
      </c>
      <c r="B29" s="59">
        <f>IFERROR('Controls Report Wk 1'!$I$29,0)</f>
        <v>0</v>
      </c>
      <c r="C29" s="59">
        <f>IFERROR('Controls Report Wk 2'!$I$29,0)</f>
        <v>0</v>
      </c>
      <c r="D29" s="59">
        <f>IFERROR('Controls Report Wk 3'!$I$29,0)</f>
        <v>0</v>
      </c>
      <c r="E29" s="59">
        <f>IFERROR('Controls Report Wk 4'!$I$29,0)</f>
        <v>0</v>
      </c>
      <c r="F29" s="49">
        <f t="shared" ref="F29:F31" si="4">IFERROR(F11/F21,0)</f>
        <v>0</v>
      </c>
      <c r="G29" s="25"/>
    </row>
    <row r="30" spans="1:7" x14ac:dyDescent="0.25">
      <c r="A30" s="16" t="s">
        <v>56</v>
      </c>
      <c r="B30" s="59">
        <f>IFERROR('Controls Report Wk 1'!$I$30,0)</f>
        <v>0</v>
      </c>
      <c r="C30" s="59">
        <f>IFERROR('Controls Report Wk 2'!$I$30,0)</f>
        <v>0</v>
      </c>
      <c r="D30" s="59">
        <f>IFERROR('Controls Report Wk 3'!$I$30,0)</f>
        <v>0</v>
      </c>
      <c r="E30" s="59">
        <f>IFERROR('Controls Report Wk 4'!$I$30,0)</f>
        <v>0</v>
      </c>
      <c r="F30" s="49">
        <f t="shared" si="4"/>
        <v>0</v>
      </c>
      <c r="G30" s="26"/>
    </row>
    <row r="31" spans="1:7" x14ac:dyDescent="0.25">
      <c r="A31" s="16" t="s">
        <v>57</v>
      </c>
      <c r="B31" s="59">
        <f>IFERROR('Controls Report Wk 1'!$I$31,0)</f>
        <v>0</v>
      </c>
      <c r="C31" s="59">
        <f>IFERROR('Controls Report Wk 2'!$I$31,0)</f>
        <v>0</v>
      </c>
      <c r="D31" s="59">
        <f>IFERROR('Controls Report Wk 3'!$I$31,0)</f>
        <v>0</v>
      </c>
      <c r="E31" s="59">
        <f>IFERROR('Controls Report Wk 4'!$I$31,0)</f>
        <v>0</v>
      </c>
      <c r="F31" s="49">
        <f t="shared" si="4"/>
        <v>0</v>
      </c>
      <c r="G31" s="25"/>
    </row>
    <row r="32" spans="1:7" x14ac:dyDescent="0.25">
      <c r="A32" s="147" t="s">
        <v>154</v>
      </c>
      <c r="B32" s="110">
        <f>IFERROR('Controls Report Wk 1'!$I$32,0)</f>
        <v>0</v>
      </c>
      <c r="C32" s="110">
        <f>IFERROR('Controls Report Wk 2'!$I$32,0)</f>
        <v>0</v>
      </c>
      <c r="D32" s="110">
        <f>IFERROR('Controls Report Wk 3'!$I$32,0)</f>
        <v>0</v>
      </c>
      <c r="E32" s="110">
        <f>IFERROR('Controls Report Wk 4'!$I$32,0)</f>
        <v>0</v>
      </c>
      <c r="F32" s="21">
        <f>SUM(B32:E32)</f>
        <v>0</v>
      </c>
      <c r="G32" s="43"/>
    </row>
    <row r="33" spans="1:7" ht="8.1" customHeight="1" thickBot="1" x14ac:dyDescent="0.3">
      <c r="A33" s="27"/>
      <c r="B33" s="28"/>
      <c r="C33" s="28"/>
      <c r="D33" s="28"/>
      <c r="E33" s="28"/>
      <c r="F33" s="28"/>
      <c r="G33" s="29"/>
    </row>
    <row r="34" spans="1:7" ht="15.75" thickBot="1" x14ac:dyDescent="0.3">
      <c r="A34" s="275" t="s">
        <v>58</v>
      </c>
      <c r="B34" s="276"/>
      <c r="C34" s="276"/>
      <c r="D34" s="276"/>
      <c r="E34" s="276"/>
      <c r="F34" s="276"/>
      <c r="G34" s="277"/>
    </row>
    <row r="35" spans="1:7" ht="8.1" customHeight="1" x14ac:dyDescent="0.25">
      <c r="A35" s="30"/>
      <c r="B35" s="14"/>
      <c r="C35" s="14"/>
      <c r="D35" s="14"/>
      <c r="E35" s="14"/>
      <c r="F35" s="14"/>
      <c r="G35" s="15"/>
    </row>
    <row r="36" spans="1:7" x14ac:dyDescent="0.25">
      <c r="A36" s="16" t="s">
        <v>47</v>
      </c>
      <c r="B36" s="59">
        <f>IFERROR('Controls Report Wk 1'!$I$36,0)</f>
        <v>0</v>
      </c>
      <c r="C36" s="59">
        <f>IFERROR('Controls Report Wk 2'!$I$36,0)</f>
        <v>0</v>
      </c>
      <c r="D36" s="59">
        <f>IFERROR('Controls Report Wk 3'!$I$36,0)</f>
        <v>0</v>
      </c>
      <c r="E36" s="59">
        <f>IFERROR('Controls Report Wk 4'!$I$36,0)</f>
        <v>0</v>
      </c>
      <c r="F36" s="49">
        <f>SUM(B36:E36)</f>
        <v>0</v>
      </c>
      <c r="G36" s="39">
        <f t="shared" ref="G36:G39" si="5">IFERROR(F36/$F$14,0)</f>
        <v>0</v>
      </c>
    </row>
    <row r="37" spans="1:7" x14ac:dyDescent="0.25">
      <c r="A37" s="144" t="s">
        <v>157</v>
      </c>
      <c r="B37" s="59">
        <f>IFERROR('Controls Report Wk 1'!$I$37,0)</f>
        <v>0</v>
      </c>
      <c r="C37" s="59">
        <f>IFERROR('Controls Report Wk 2'!$I$37,0)</f>
        <v>0</v>
      </c>
      <c r="D37" s="59">
        <f>IFERROR('Controls Report Wk 3'!$I$37,0)</f>
        <v>0</v>
      </c>
      <c r="E37" s="59">
        <f>IFERROR('Controls Report Wk 4'!$I$37,0)</f>
        <v>0</v>
      </c>
      <c r="F37" s="49">
        <f>SUM(B37:E37)</f>
        <v>0</v>
      </c>
      <c r="G37" s="39">
        <f t="shared" ref="G37" si="6">IFERROR(F37/$F$14,0)</f>
        <v>0</v>
      </c>
    </row>
    <row r="38" spans="1:7" x14ac:dyDescent="0.25">
      <c r="A38" s="16" t="s">
        <v>59</v>
      </c>
      <c r="B38" s="59">
        <f>IFERROR('Controls Report Wk 1'!$I$38,0)</f>
        <v>0</v>
      </c>
      <c r="C38" s="59">
        <f>IFERROR('Controls Report Wk 2'!$I$38,0)</f>
        <v>0</v>
      </c>
      <c r="D38" s="59">
        <f>IFERROR('Controls Report Wk 3'!$I$38,0)</f>
        <v>0</v>
      </c>
      <c r="E38" s="59">
        <f>IFERROR('Controls Report Wk 4'!$I$38,0)</f>
        <v>0</v>
      </c>
      <c r="F38" s="49">
        <f>SUM(B38:E38)</f>
        <v>0</v>
      </c>
      <c r="G38" s="39">
        <f t="shared" si="5"/>
        <v>0</v>
      </c>
    </row>
    <row r="39" spans="1:7" x14ac:dyDescent="0.25">
      <c r="A39" s="45" t="s">
        <v>200</v>
      </c>
      <c r="B39" s="109">
        <f>IFERROR('Controls Report Wk 1'!$I$39,0)</f>
        <v>0</v>
      </c>
      <c r="C39" s="109">
        <f>IFERROR('Controls Report Wk 2'!$I$39,0)</f>
        <v>0</v>
      </c>
      <c r="D39" s="109">
        <f>IFERROR('Controls Report Wk 3'!$I$39,0)</f>
        <v>0</v>
      </c>
      <c r="E39" s="109">
        <f>IFERROR('Controls Report Wk 4'!$I$39,0)</f>
        <v>0</v>
      </c>
      <c r="F39" s="50">
        <f>SUM(B39:E39)</f>
        <v>0</v>
      </c>
      <c r="G39" s="120">
        <f t="shared" si="5"/>
        <v>0</v>
      </c>
    </row>
    <row r="40" spans="1:7" ht="8.1" customHeight="1" x14ac:dyDescent="0.25">
      <c r="A40" s="16"/>
      <c r="B40" s="59"/>
      <c r="C40" s="59"/>
      <c r="D40" s="59"/>
      <c r="E40" s="59"/>
      <c r="F40" s="18"/>
      <c r="G40" s="19"/>
    </row>
    <row r="41" spans="1:7" x14ac:dyDescent="0.25">
      <c r="A41" s="16" t="s">
        <v>61</v>
      </c>
      <c r="B41" s="59">
        <f>IFERROR('Controls Report Wk 1'!$I$41,0)</f>
        <v>0</v>
      </c>
      <c r="C41" s="59">
        <f>IFERROR('Controls Report Wk 2'!$I$41,0)</f>
        <v>0</v>
      </c>
      <c r="D41" s="59">
        <f>IFERROR('Controls Report Wk 3'!$I$41,0)</f>
        <v>0</v>
      </c>
      <c r="E41" s="59">
        <f>IFERROR('Controls Report Wk 4'!$I$41,0)</f>
        <v>0</v>
      </c>
      <c r="F41" s="49">
        <f>SUM(B41:E41)</f>
        <v>0</v>
      </c>
      <c r="G41" s="39">
        <f>IFERROR(F41/$F$14,0)</f>
        <v>0</v>
      </c>
    </row>
    <row r="42" spans="1:7" ht="8.1" customHeight="1" x14ac:dyDescent="0.25">
      <c r="A42" s="16"/>
      <c r="B42" s="106"/>
      <c r="C42" s="106"/>
      <c r="D42" s="106"/>
      <c r="E42" s="106"/>
      <c r="F42" s="31"/>
      <c r="G42" s="32"/>
    </row>
    <row r="43" spans="1:7" x14ac:dyDescent="0.25">
      <c r="A43" s="16" t="s">
        <v>103</v>
      </c>
      <c r="B43" s="59">
        <f>IFERROR('Controls Report Wk 1'!$I$43,0)</f>
        <v>0</v>
      </c>
      <c r="C43" s="59">
        <f>IFERROR('Controls Report Wk 2'!$I$43,0)</f>
        <v>0</v>
      </c>
      <c r="D43" s="59">
        <f>IFERROR('Controls Report Wk 3'!$I$43,0)</f>
        <v>0</v>
      </c>
      <c r="E43" s="59">
        <f>IFERROR('Controls Report Wk 4'!$I$43,0)</f>
        <v>0</v>
      </c>
      <c r="F43" s="49">
        <f>SUM(B43:E43)</f>
        <v>0</v>
      </c>
      <c r="G43" s="39">
        <f t="shared" ref="G43:G46" si="7">IFERROR(F43/$F$14,0)</f>
        <v>0</v>
      </c>
    </row>
    <row r="44" spans="1:7" x14ac:dyDescent="0.25">
      <c r="A44" s="16" t="s">
        <v>64</v>
      </c>
      <c r="B44" s="59">
        <f>IFERROR('Controls Report Wk 1'!$I$44,0)</f>
        <v>0</v>
      </c>
      <c r="C44" s="59">
        <f>IFERROR('Controls Report Wk 2'!$I$44,0)</f>
        <v>0</v>
      </c>
      <c r="D44" s="59">
        <f>IFERROR('Controls Report Wk 3'!$I$44,0)</f>
        <v>0</v>
      </c>
      <c r="E44" s="59">
        <f>IFERROR('Controls Report Wk 4'!$I$44,0)</f>
        <v>0</v>
      </c>
      <c r="F44" s="49">
        <f>SUM(B44:E44)</f>
        <v>0</v>
      </c>
      <c r="G44" s="39">
        <f t="shared" si="7"/>
        <v>0</v>
      </c>
    </row>
    <row r="45" spans="1:7" x14ac:dyDescent="0.25">
      <c r="A45" s="16" t="s">
        <v>62</v>
      </c>
      <c r="B45" s="59">
        <f>IFERROR('Controls Report Wk 1'!$I$45,0)</f>
        <v>0</v>
      </c>
      <c r="C45" s="59">
        <f>IFERROR('Controls Report Wk 2'!$I$45,0)</f>
        <v>0</v>
      </c>
      <c r="D45" s="59">
        <f>IFERROR('Controls Report Wk 3'!$I$45,0)</f>
        <v>0</v>
      </c>
      <c r="E45" s="59">
        <f>IFERROR('Controls Report Wk 4'!$I$45,0)</f>
        <v>0</v>
      </c>
      <c r="F45" s="49">
        <f>SUM(B45:E45)</f>
        <v>0</v>
      </c>
      <c r="G45" s="39">
        <f t="shared" si="7"/>
        <v>0</v>
      </c>
    </row>
    <row r="46" spans="1:7" x14ac:dyDescent="0.25">
      <c r="A46" s="16" t="s">
        <v>102</v>
      </c>
      <c r="B46" s="59">
        <f>IFERROR('Controls Report Wk 1'!$I$46,0)</f>
        <v>0</v>
      </c>
      <c r="C46" s="59">
        <f>IFERROR('Controls Report Wk 2'!$I$46,0)</f>
        <v>0</v>
      </c>
      <c r="D46" s="59">
        <f>IFERROR('Controls Report Wk 3'!$I$46,0)</f>
        <v>0</v>
      </c>
      <c r="E46" s="59">
        <f>IFERROR('Controls Report Wk 4'!$I$46,0)</f>
        <v>0</v>
      </c>
      <c r="F46" s="49">
        <f>SUM(B46:E46)</f>
        <v>0</v>
      </c>
      <c r="G46" s="39">
        <f t="shared" si="7"/>
        <v>0</v>
      </c>
    </row>
    <row r="47" spans="1:7" ht="8.1" customHeight="1" thickBot="1" x14ac:dyDescent="0.3">
      <c r="A47" s="33"/>
      <c r="B47" s="28"/>
      <c r="C47" s="28"/>
      <c r="D47" s="28"/>
      <c r="E47" s="28"/>
      <c r="F47" s="31"/>
      <c r="G47" s="32"/>
    </row>
    <row r="48" spans="1:7" ht="15" customHeight="1" thickBot="1" x14ac:dyDescent="0.3">
      <c r="A48" s="275" t="s">
        <v>63</v>
      </c>
      <c r="B48" s="276"/>
      <c r="C48" s="276"/>
      <c r="D48" s="276"/>
      <c r="E48" s="276"/>
      <c r="F48" s="276"/>
      <c r="G48" s="277"/>
    </row>
    <row r="49" spans="1:7" ht="8.1" customHeight="1" x14ac:dyDescent="0.25">
      <c r="A49" s="51"/>
      <c r="B49" s="34"/>
      <c r="C49" s="34"/>
      <c r="D49" s="34"/>
      <c r="E49" s="34"/>
      <c r="F49" s="35"/>
      <c r="G49" s="52"/>
    </row>
    <row r="50" spans="1:7" ht="15" customHeight="1" x14ac:dyDescent="0.25">
      <c r="A50" s="16" t="s">
        <v>65</v>
      </c>
      <c r="B50" s="59">
        <f>IFERROR('Controls Report Wk 1'!$I$50,0)</f>
        <v>0</v>
      </c>
      <c r="C50" s="59">
        <f>IFERROR('Controls Report Wk 2'!$I$50,0)</f>
        <v>0</v>
      </c>
      <c r="D50" s="59">
        <f>IFERROR('Controls Report Wk 3'!$I$50,0)</f>
        <v>0</v>
      </c>
      <c r="E50" s="59">
        <f>IFERROR('Controls Report Wk 4'!$I$50,0)</f>
        <v>100</v>
      </c>
      <c r="F50" s="49">
        <f>SUM(B50:E50)</f>
        <v>100</v>
      </c>
      <c r="G50" s="19"/>
    </row>
    <row r="51" spans="1:7" ht="15" customHeight="1" x14ac:dyDescent="0.25">
      <c r="A51" s="16" t="s">
        <v>66</v>
      </c>
      <c r="B51" s="61">
        <f>IFERROR('Controls Report Wk 1'!$I$51,0)</f>
        <v>0</v>
      </c>
      <c r="C51" s="61">
        <f>IFERROR('Controls Report Wk 2'!$I$51,0)</f>
        <v>0</v>
      </c>
      <c r="D51" s="61">
        <f>IFERROR('Controls Report Wk 3'!$I$51,0)</f>
        <v>0</v>
      </c>
      <c r="E51" s="61">
        <f>IFERROR('Controls Report Wk 4'!$I$51,0)</f>
        <v>0</v>
      </c>
      <c r="F51" s="64">
        <f t="shared" ref="F51" si="8">IFERROR(F50/F$14,0)</f>
        <v>0</v>
      </c>
      <c r="G51" s="19"/>
    </row>
    <row r="52" spans="1:7" ht="15" customHeight="1" x14ac:dyDescent="0.25">
      <c r="A52" s="16" t="s">
        <v>67</v>
      </c>
      <c r="B52" s="63">
        <f>IFERROR('Controls Report Wk 1'!$I$52,0)</f>
        <v>0</v>
      </c>
      <c r="C52" s="63">
        <f>IFERROR('Controls Report Wk 2'!$I$52,0)</f>
        <v>0</v>
      </c>
      <c r="D52" s="63">
        <f>IFERROR('Controls Report Wk 3'!$I$52,0)</f>
        <v>0</v>
      </c>
      <c r="E52" s="63">
        <f>IFERROR('Controls Report Wk 4'!$I$52,0)</f>
        <v>10</v>
      </c>
      <c r="F52" s="58">
        <f>SUM(B52:E52)</f>
        <v>10</v>
      </c>
      <c r="G52" s="19"/>
    </row>
    <row r="53" spans="1:7" ht="15" customHeight="1" x14ac:dyDescent="0.25">
      <c r="A53" s="16" t="s">
        <v>68</v>
      </c>
      <c r="B53" s="63">
        <f>IFERROR('Controls Report Wk 1'!$I$53,0)</f>
        <v>0</v>
      </c>
      <c r="C53" s="63">
        <f>IFERROR('Controls Report Wk 2'!$I$53,0)</f>
        <v>0</v>
      </c>
      <c r="D53" s="63">
        <f>IFERROR('Controls Report Wk 3'!$I$53,0)</f>
        <v>0</v>
      </c>
      <c r="E53" s="63">
        <f>IFERROR('Controls Report Wk 4'!$I$53,0)</f>
        <v>0</v>
      </c>
      <c r="F53" s="58">
        <f>SUM(B53:E53)</f>
        <v>0</v>
      </c>
      <c r="G53" s="19"/>
    </row>
    <row r="54" spans="1:7" ht="8.1" customHeight="1" x14ac:dyDescent="0.25">
      <c r="A54" s="16"/>
      <c r="B54" s="59"/>
      <c r="C54" s="59"/>
      <c r="D54" s="59"/>
      <c r="E54" s="59"/>
      <c r="F54" s="18"/>
      <c r="G54" s="19"/>
    </row>
    <row r="55" spans="1:7" ht="15" customHeight="1" x14ac:dyDescent="0.25">
      <c r="A55" s="16" t="s">
        <v>69</v>
      </c>
      <c r="B55" s="59">
        <f>IFERROR('Controls Report Wk 1'!$I$55,0)</f>
        <v>0</v>
      </c>
      <c r="C55" s="59">
        <f>IFERROR('Controls Report Wk 2'!$I$55,0)</f>
        <v>0</v>
      </c>
      <c r="D55" s="59">
        <f>IFERROR('Controls Report Wk 3'!$I$55,0)</f>
        <v>0</v>
      </c>
      <c r="E55" s="59">
        <f>IFERROR('Controls Report Wk 4'!$I$55,0)</f>
        <v>10</v>
      </c>
      <c r="F55" s="49">
        <f t="shared" ref="F55" si="9">IFERROR(F50/F52,0)</f>
        <v>10</v>
      </c>
      <c r="G55" s="19"/>
    </row>
    <row r="56" spans="1:7" ht="8.1" customHeight="1" x14ac:dyDescent="0.25">
      <c r="A56" s="16"/>
      <c r="B56" s="59"/>
      <c r="C56" s="59"/>
      <c r="D56" s="59"/>
      <c r="E56" s="59"/>
      <c r="F56" s="18"/>
      <c r="G56" s="19"/>
    </row>
    <row r="57" spans="1:7" ht="15" customHeight="1" x14ac:dyDescent="0.25">
      <c r="A57" s="16" t="s">
        <v>70</v>
      </c>
      <c r="B57" s="59">
        <f>IFERROR('Controls Report Wk 1'!$I$58,0)</f>
        <v>0</v>
      </c>
      <c r="C57" s="59">
        <f>IFERROR('Controls Report Wk 2'!$I$58,0)</f>
        <v>0</v>
      </c>
      <c r="D57" s="59">
        <f>IFERROR('Controls Report Wk 3'!$I$58,0)</f>
        <v>0</v>
      </c>
      <c r="E57" s="59">
        <f>IFERROR('Controls Report Wk 4'!$I$58,0)</f>
        <v>0</v>
      </c>
      <c r="F57" s="49">
        <f t="shared" ref="F57" si="10">IFERROR(F58*F$14,0)</f>
        <v>0</v>
      </c>
      <c r="G57" s="19"/>
    </row>
    <row r="58" spans="1:7" ht="15" customHeight="1" x14ac:dyDescent="0.25">
      <c r="A58" s="16" t="s">
        <v>71</v>
      </c>
      <c r="B58" s="61">
        <f>IFERROR('Controls Report Wk 1'!$I$59,0)</f>
        <v>0</v>
      </c>
      <c r="C58" s="61">
        <f>IFERROR('Controls Report Wk 2'!$I$59,0)</f>
        <v>0</v>
      </c>
      <c r="D58" s="61">
        <f>IFERROR('Controls Report Wk 3'!$I$59,0)</f>
        <v>0</v>
      </c>
      <c r="E58" s="61">
        <f>IFERROR('Controls Report Wk 4'!$I$59,0)</f>
        <v>0</v>
      </c>
      <c r="F58" s="64">
        <v>0</v>
      </c>
      <c r="G58" s="19"/>
    </row>
    <row r="59" spans="1:7" ht="15" customHeight="1" x14ac:dyDescent="0.25">
      <c r="A59" s="16" t="s">
        <v>72</v>
      </c>
      <c r="B59" s="63">
        <f>IFERROR('Controls Report Wk 1'!$I$60,0)</f>
        <v>0</v>
      </c>
      <c r="C59" s="63">
        <f>IFERROR('Controls Report Wk 2'!$I$60,0)</f>
        <v>0</v>
      </c>
      <c r="D59" s="63">
        <f>IFERROR('Controls Report Wk 3'!$I$60,0)</f>
        <v>0</v>
      </c>
      <c r="E59" s="63">
        <f>IFERROR('Controls Report Wk 4'!$I$60,0)</f>
        <v>0</v>
      </c>
      <c r="F59" s="58">
        <f t="shared" ref="F59" si="11">IFERROR(F57/F55,0)</f>
        <v>0</v>
      </c>
      <c r="G59" s="19"/>
    </row>
    <row r="60" spans="1:7" ht="8.1" customHeight="1" x14ac:dyDescent="0.25">
      <c r="A60" s="16"/>
      <c r="B60" s="59"/>
      <c r="C60" s="59"/>
      <c r="D60" s="59"/>
      <c r="E60" s="59"/>
      <c r="F60" s="18"/>
      <c r="G60" s="19"/>
    </row>
    <row r="61" spans="1:7" ht="15" customHeight="1" x14ac:dyDescent="0.25">
      <c r="A61" s="53" t="s">
        <v>73</v>
      </c>
      <c r="B61" s="107">
        <f>IFERROR('Controls Report Wk 1'!$I$62,0)</f>
        <v>0</v>
      </c>
      <c r="C61" s="107">
        <f>IFERROR('Controls Report Wk 2'!$I$62,0)</f>
        <v>0</v>
      </c>
      <c r="D61" s="107">
        <f>IFERROR('Controls Report Wk 3'!$I$62,0)</f>
        <v>0</v>
      </c>
      <c r="E61" s="107">
        <f>IFERROR('Controls Report Wk 4'!$I$62,0)</f>
        <v>100</v>
      </c>
      <c r="F61" s="66">
        <f t="shared" ref="F61:F63" si="12">IFERROR(F50-F57,0)</f>
        <v>100</v>
      </c>
      <c r="G61" s="55"/>
    </row>
    <row r="62" spans="1:7" ht="15" customHeight="1" x14ac:dyDescent="0.25">
      <c r="A62" s="16" t="s">
        <v>74</v>
      </c>
      <c r="B62" s="61">
        <f>IFERROR('Controls Report Wk 1'!$I$63,0)</f>
        <v>0</v>
      </c>
      <c r="C62" s="61">
        <f>IFERROR('Controls Report Wk 2'!$I$63,0)</f>
        <v>0</v>
      </c>
      <c r="D62" s="61">
        <f>IFERROR('Controls Report Wk 3'!$I$63,0)</f>
        <v>0</v>
      </c>
      <c r="E62" s="61">
        <f>IFERROR('Controls Report Wk 4'!$I$63,0)</f>
        <v>0</v>
      </c>
      <c r="F62" s="57">
        <f t="shared" si="12"/>
        <v>0</v>
      </c>
      <c r="G62" s="19"/>
    </row>
    <row r="63" spans="1:7" ht="15" customHeight="1" x14ac:dyDescent="0.25">
      <c r="A63" s="54" t="s">
        <v>75</v>
      </c>
      <c r="B63" s="108">
        <f>IFERROR('Controls Report Wk 1'!$I$64,0)</f>
        <v>0</v>
      </c>
      <c r="C63" s="108">
        <f>IFERROR('Controls Report Wk 2'!$I$64,0)</f>
        <v>0</v>
      </c>
      <c r="D63" s="108">
        <f>IFERROR('Controls Report Wk 3'!$I$64,0)</f>
        <v>0</v>
      </c>
      <c r="E63" s="108">
        <f>IFERROR('Controls Report Wk 4'!$I$64,0)</f>
        <v>10</v>
      </c>
      <c r="F63" s="67">
        <f t="shared" si="12"/>
        <v>10</v>
      </c>
      <c r="G63" s="56"/>
    </row>
    <row r="64" spans="1:7" ht="8.1" customHeight="1" x14ac:dyDescent="0.25">
      <c r="A64" s="16"/>
      <c r="B64" s="59"/>
      <c r="C64" s="59"/>
      <c r="D64" s="59"/>
      <c r="E64" s="59"/>
      <c r="F64" s="18"/>
      <c r="G64" s="19"/>
    </row>
    <row r="65" spans="1:7" ht="15" customHeight="1" x14ac:dyDescent="0.25">
      <c r="A65" s="16" t="s">
        <v>79</v>
      </c>
      <c r="B65" s="59">
        <f>IFERROR('Controls Report Wk 1'!$I$66,0)</f>
        <v>0</v>
      </c>
      <c r="C65" s="59">
        <f>IFERROR('Controls Report Wk 2'!$I$66,0)</f>
        <v>0</v>
      </c>
      <c r="D65" s="59">
        <f>IFERROR('Controls Report Wk 3'!$I$66,0)</f>
        <v>0</v>
      </c>
      <c r="E65" s="59">
        <f>IFERROR('Controls Report Wk 4'!$I$66,0)</f>
        <v>0</v>
      </c>
      <c r="F65" s="49">
        <f>SUM(B65:E65)</f>
        <v>0</v>
      </c>
      <c r="G65" s="19"/>
    </row>
    <row r="66" spans="1:7" ht="15" customHeight="1" x14ac:dyDescent="0.25">
      <c r="A66" s="16" t="s">
        <v>80</v>
      </c>
      <c r="B66" s="63">
        <f>IFERROR('Controls Report Wk 1'!$I$67,0)</f>
        <v>0</v>
      </c>
      <c r="C66" s="63">
        <f>IFERROR('Controls Report Wk 2'!$I$67,0)</f>
        <v>0</v>
      </c>
      <c r="D66" s="63">
        <f>IFERROR('Controls Report Wk 3'!$I$67,0)</f>
        <v>0</v>
      </c>
      <c r="E66" s="63">
        <f>IFERROR('Controls Report Wk 4'!$I$67,0)</f>
        <v>0</v>
      </c>
      <c r="F66" s="58">
        <f>SUM(B66:E66)</f>
        <v>0</v>
      </c>
      <c r="G66" s="19"/>
    </row>
    <row r="67" spans="1:7" ht="15" customHeight="1" x14ac:dyDescent="0.25">
      <c r="A67" s="16" t="s">
        <v>81</v>
      </c>
      <c r="B67" s="63">
        <f>IFERROR('Controls Report Wk 1'!$I$68,0)</f>
        <v>0</v>
      </c>
      <c r="C67" s="63">
        <f>IFERROR('Controls Report Wk 2'!$I$68,0)</f>
        <v>0</v>
      </c>
      <c r="D67" s="63">
        <f>IFERROR('Controls Report Wk 3'!$I$68,0)</f>
        <v>0</v>
      </c>
      <c r="E67" s="63">
        <f>IFERROR('Controls Report Wk 4'!$I$68,0)</f>
        <v>0</v>
      </c>
      <c r="F67" s="58">
        <f>SUM(B67:E67)</f>
        <v>0</v>
      </c>
      <c r="G67" s="19"/>
    </row>
    <row r="68" spans="1:7" ht="8.1" customHeight="1" thickBot="1" x14ac:dyDescent="0.3">
      <c r="A68" s="16"/>
      <c r="B68" s="17"/>
      <c r="C68" s="17"/>
      <c r="D68" s="17"/>
      <c r="E68" s="17"/>
      <c r="F68" s="18"/>
      <c r="G68" s="19"/>
    </row>
    <row r="69" spans="1:7" ht="0.2" customHeight="1" thickBot="1" x14ac:dyDescent="0.3">
      <c r="A69" s="69"/>
      <c r="B69" s="70"/>
      <c r="C69" s="70"/>
      <c r="D69" s="70"/>
      <c r="E69" s="70"/>
      <c r="F69" s="71"/>
      <c r="G69" s="72"/>
    </row>
    <row r="70" spans="1:7" ht="15" customHeight="1" thickBot="1" x14ac:dyDescent="0.3">
      <c r="A70" s="275" t="s">
        <v>82</v>
      </c>
      <c r="B70" s="276"/>
      <c r="C70" s="276"/>
      <c r="D70" s="276"/>
      <c r="E70" s="276"/>
      <c r="F70" s="276"/>
      <c r="G70" s="277"/>
    </row>
    <row r="71" spans="1:7" ht="15" customHeight="1" x14ac:dyDescent="0.25">
      <c r="A71" s="16"/>
      <c r="B71" s="42"/>
      <c r="C71" s="42"/>
      <c r="D71" s="42"/>
      <c r="E71" s="42"/>
      <c r="F71" s="59"/>
      <c r="G71" s="114"/>
    </row>
    <row r="72" spans="1:7" ht="15" customHeight="1" x14ac:dyDescent="0.25">
      <c r="A72" s="16" t="s">
        <v>207</v>
      </c>
      <c r="B72" s="59">
        <f>IFERROR('Controls Report Wk 1'!$B$74,0)</f>
        <v>0</v>
      </c>
      <c r="C72" s="59">
        <f>IFERROR('Controls Report Wk 2'!$B$74,0)</f>
        <v>0</v>
      </c>
      <c r="D72" s="59">
        <f>IFERROR('Controls Report Wk 3'!$B$74,0)</f>
        <v>0</v>
      </c>
      <c r="E72" s="59">
        <f>IFERROR('Controls Report Wk 4'!$B$74,0)</f>
        <v>0</v>
      </c>
      <c r="F72" s="49">
        <f>SUM(B72:E72)</f>
        <v>0</v>
      </c>
      <c r="G72" s="114"/>
    </row>
    <row r="73" spans="1:7" ht="15" customHeight="1" x14ac:dyDescent="0.25">
      <c r="A73" s="16" t="s">
        <v>206</v>
      </c>
      <c r="B73" s="61">
        <f>IFERROR('Controls Report Wk 1'!$C$74,0)</f>
        <v>0</v>
      </c>
      <c r="C73" s="61">
        <f>IFERROR('Controls Report Wk 2'!$C$74,0)</f>
        <v>0</v>
      </c>
      <c r="D73" s="61">
        <f>IFERROR('Controls Report Wk 3'!$C$74,0)</f>
        <v>0</v>
      </c>
      <c r="E73" s="61">
        <f>IFERROR('Controls Report Wk 4'!$C$74,0)</f>
        <v>0</v>
      </c>
      <c r="F73" s="64">
        <f t="shared" ref="F73" si="13">IFERROR(F72/F$14,0)</f>
        <v>0</v>
      </c>
      <c r="G73" s="114"/>
    </row>
    <row r="74" spans="1:7" ht="15" customHeight="1" x14ac:dyDescent="0.25">
      <c r="A74" s="16" t="s">
        <v>132</v>
      </c>
      <c r="B74" s="59">
        <f>IFERROR('Controls Report Wk 1'!$D$73,0)</f>
        <v>0</v>
      </c>
      <c r="C74" s="59">
        <f>IFERROR('Controls Report Wk 2'!$D$73,0)</f>
        <v>0</v>
      </c>
      <c r="D74" s="59">
        <f>IFERROR('Controls Report Wk 3'!$D$73,0)</f>
        <v>0</v>
      </c>
      <c r="E74" s="59">
        <f>IFERROR('Controls Report Wk 4'!$D$73,0)</f>
        <v>0</v>
      </c>
      <c r="F74" s="49">
        <f>SUM(B74:E74)</f>
        <v>0</v>
      </c>
      <c r="G74" s="114"/>
    </row>
    <row r="75" spans="1:7" ht="15" customHeight="1" x14ac:dyDescent="0.25">
      <c r="A75" s="16" t="s">
        <v>133</v>
      </c>
      <c r="B75" s="59">
        <f>IFERROR('Controls Report Wk 1'!$D$74,0)</f>
        <v>0</v>
      </c>
      <c r="C75" s="59">
        <f>IFERROR('Controls Report Wk 2'!$D$74,0)</f>
        <v>0</v>
      </c>
      <c r="D75" s="59">
        <f>IFERROR('Controls Report Wk 3'!$D$74,0)</f>
        <v>0</v>
      </c>
      <c r="E75" s="59">
        <f>IFERROR('Controls Report Wk 4'!$D$74,0)</f>
        <v>0</v>
      </c>
      <c r="F75" s="49">
        <f>SUM(B75:E75)</f>
        <v>0</v>
      </c>
      <c r="G75" s="114"/>
    </row>
    <row r="76" spans="1:7" ht="15" customHeight="1" x14ac:dyDescent="0.25">
      <c r="A76" s="16" t="s">
        <v>134</v>
      </c>
      <c r="B76" s="61">
        <f>IFERROR('Controls Report Wk 1'!$E$74,0)</f>
        <v>0</v>
      </c>
      <c r="C76" s="61">
        <f>IFERROR('Controls Report Wk 2'!$E$74,0)</f>
        <v>0</v>
      </c>
      <c r="D76" s="61">
        <f>IFERROR('Controls Report Wk 3'!$E$74,0)</f>
        <v>0</v>
      </c>
      <c r="E76" s="61">
        <f>IFERROR('Controls Report Wk 4'!$E$74,0)</f>
        <v>0</v>
      </c>
      <c r="F76" s="64">
        <f t="shared" ref="F76" si="14">IFERROR(F75/F$14,0)</f>
        <v>0</v>
      </c>
      <c r="G76" s="114"/>
    </row>
    <row r="77" spans="1:7" ht="8.1" customHeight="1" x14ac:dyDescent="0.25">
      <c r="A77" s="16"/>
      <c r="B77" s="59"/>
      <c r="C77" s="59"/>
      <c r="D77" s="59"/>
      <c r="E77" s="59"/>
      <c r="F77" s="59"/>
      <c r="G77" s="114"/>
    </row>
    <row r="78" spans="1:7" ht="15" customHeight="1" x14ac:dyDescent="0.25">
      <c r="A78" s="53" t="s">
        <v>135</v>
      </c>
      <c r="B78" s="107">
        <f>IFERROR('Controls Report Wk 1'!$F$74,0)</f>
        <v>0</v>
      </c>
      <c r="C78" s="107">
        <f>IFERROR('Controls Report Wk 2'!$F$74,0)</f>
        <v>0</v>
      </c>
      <c r="D78" s="107">
        <f>IFERROR('Controls Report Wk 3'!$F$74,0)</f>
        <v>0</v>
      </c>
      <c r="E78" s="107">
        <f>IFERROR('Controls Report Wk 4'!$F$74,0)</f>
        <v>0</v>
      </c>
      <c r="F78" s="66">
        <f>SUM(B78:E78)</f>
        <v>0</v>
      </c>
      <c r="G78" s="116"/>
    </row>
    <row r="79" spans="1:7" ht="15" customHeight="1" x14ac:dyDescent="0.25">
      <c r="A79" s="54" t="s">
        <v>136</v>
      </c>
      <c r="B79" s="118">
        <f>IFERROR('Controls Report Wk 1'!$G$74,0)</f>
        <v>0</v>
      </c>
      <c r="C79" s="118">
        <f>IFERROR('Controls Report Wk 2'!$G$74,0)</f>
        <v>0</v>
      </c>
      <c r="D79" s="118">
        <f>IFERROR('Controls Report Wk 3'!$G$74,0)</f>
        <v>0</v>
      </c>
      <c r="E79" s="118">
        <f>IFERROR('Controls Report Wk 4'!$G$74,0)</f>
        <v>0</v>
      </c>
      <c r="F79" s="121">
        <f t="shared" ref="F79" si="15">IFERROR(F78/F$14,0)</f>
        <v>0</v>
      </c>
      <c r="G79" s="119"/>
    </row>
    <row r="80" spans="1:7" ht="8.1" customHeight="1" x14ac:dyDescent="0.25">
      <c r="A80" s="16"/>
      <c r="B80" s="59"/>
      <c r="C80" s="59"/>
      <c r="D80" s="59"/>
      <c r="E80" s="59"/>
      <c r="F80" s="59"/>
      <c r="G80" s="114"/>
    </row>
    <row r="81" spans="1:7" ht="15" customHeight="1" x14ac:dyDescent="0.25">
      <c r="A81" s="16" t="s">
        <v>91</v>
      </c>
      <c r="B81" s="59">
        <f>IFERROR('Controls Report Wk 1'!$B$75,0)</f>
        <v>0</v>
      </c>
      <c r="C81" s="59">
        <f>IFERROR('Controls Report Wk 2'!$B$75,0)</f>
        <v>0</v>
      </c>
      <c r="D81" s="59">
        <f>IFERROR('Controls Report Wk 3'!$B$75,0)</f>
        <v>0</v>
      </c>
      <c r="E81" s="59">
        <f>IFERROR('Controls Report Wk 4'!$B$75,0)</f>
        <v>0</v>
      </c>
      <c r="F81" s="49">
        <f>SUM(B81:E81)</f>
        <v>0</v>
      </c>
      <c r="G81" s="115"/>
    </row>
    <row r="82" spans="1:7" ht="15" customHeight="1" x14ac:dyDescent="0.25">
      <c r="A82" s="16" t="s">
        <v>92</v>
      </c>
      <c r="B82" s="63">
        <f>IFERROR('Controls Report Wk 1'!$B$76,0)</f>
        <v>0</v>
      </c>
      <c r="C82" s="63">
        <f>IFERROR('Controls Report Wk 2'!$B$76,0)</f>
        <v>0</v>
      </c>
      <c r="D82" s="63">
        <f>IFERROR('Controls Report Wk 3'!$B$76,0)</f>
        <v>0</v>
      </c>
      <c r="E82" s="63">
        <f>IFERROR('Controls Report Wk 4'!$B$76,0)</f>
        <v>0</v>
      </c>
      <c r="F82" s="122">
        <f>IFERROR('Controls Report Wk 1'!F76,0)</f>
        <v>0</v>
      </c>
      <c r="G82" s="114"/>
    </row>
    <row r="83" spans="1:7" ht="8.1" customHeight="1" x14ac:dyDescent="0.25">
      <c r="A83" s="16"/>
      <c r="B83" s="59"/>
      <c r="C83" s="59"/>
      <c r="D83" s="59"/>
      <c r="E83" s="59"/>
      <c r="F83" s="59"/>
      <c r="G83" s="114"/>
    </row>
    <row r="84" spans="1:7" ht="15" customHeight="1" x14ac:dyDescent="0.25">
      <c r="A84" s="24" t="s">
        <v>137</v>
      </c>
      <c r="B84" s="59">
        <f>IFERROR('Controls Report Wk 1'!$B$78,0)</f>
        <v>46.48</v>
      </c>
      <c r="C84" s="59">
        <f>IFERROR('Controls Report Wk 2'!$B$78,0)</f>
        <v>0</v>
      </c>
      <c r="D84" s="59">
        <f>IFERROR('Controls Report Wk 3'!$B$78,0)</f>
        <v>0</v>
      </c>
      <c r="E84" s="59">
        <f>IFERROR('Controls Report Wk 4'!$B$78,0)</f>
        <v>0</v>
      </c>
      <c r="F84" s="49">
        <f>SUM(B84:E84)</f>
        <v>46.48</v>
      </c>
      <c r="G84" s="114"/>
    </row>
    <row r="85" spans="1:7" ht="15" customHeight="1" x14ac:dyDescent="0.25">
      <c r="A85" s="24" t="s">
        <v>138</v>
      </c>
      <c r="B85" s="61">
        <f>IFERROR('Controls Report Wk 1'!$C$78,0)</f>
        <v>0</v>
      </c>
      <c r="C85" s="61">
        <f>IFERROR('Controls Report Wk 2'!$C$78,0)</f>
        <v>0</v>
      </c>
      <c r="D85" s="61">
        <f>IFERROR('Controls Report Wk 3'!$C$78,0)</f>
        <v>0</v>
      </c>
      <c r="E85" s="61">
        <f>IFERROR('Controls Report Wk 4'!$C$78,0)</f>
        <v>0</v>
      </c>
      <c r="F85" s="64">
        <f t="shared" ref="F85" si="16">IFERROR(F84/F$14,0)</f>
        <v>0</v>
      </c>
      <c r="G85" s="114"/>
    </row>
    <row r="86" spans="1:7" ht="8.1" customHeight="1" thickBot="1" x14ac:dyDescent="0.3">
      <c r="A86" s="33"/>
      <c r="B86" s="31"/>
      <c r="C86" s="31"/>
      <c r="D86" s="31"/>
      <c r="E86" s="31"/>
      <c r="F86" s="106"/>
      <c r="G86" s="115"/>
    </row>
    <row r="87" spans="1:7" s="68" customFormat="1" ht="15" customHeight="1" thickBot="1" x14ac:dyDescent="0.3">
      <c r="A87" s="275" t="s">
        <v>95</v>
      </c>
      <c r="B87" s="276"/>
      <c r="C87" s="276"/>
      <c r="D87" s="276"/>
      <c r="E87" s="276"/>
      <c r="F87" s="276"/>
      <c r="G87" s="277"/>
    </row>
    <row r="88" spans="1:7" s="68" customFormat="1" ht="15" customHeight="1" x14ac:dyDescent="0.25">
      <c r="A88" s="33"/>
      <c r="B88" s="42"/>
      <c r="C88" s="42"/>
      <c r="D88" s="42"/>
      <c r="E88" s="42"/>
      <c r="F88" s="31"/>
      <c r="G88" s="32"/>
    </row>
    <row r="89" spans="1:7" s="68" customFormat="1" ht="15" customHeight="1" x14ac:dyDescent="0.25">
      <c r="A89" s="16" t="s">
        <v>139</v>
      </c>
      <c r="B89" s="17">
        <f>IFERROR('Controls Report Wk 1'!$B$86,0)</f>
        <v>46.48</v>
      </c>
      <c r="C89" s="17">
        <f>IFERROR('Controls Report Wk 2'!$B$86,0)</f>
        <v>0</v>
      </c>
      <c r="D89" s="17">
        <f>IFERROR('Controls Report Wk 3'!$B$86,0)</f>
        <v>0</v>
      </c>
      <c r="E89" s="17">
        <f>IFERROR('Controls Report Wk 4'!$B$86,0)</f>
        <v>100</v>
      </c>
      <c r="F89" s="49">
        <f>SUM(B89:E89)</f>
        <v>146.47999999999999</v>
      </c>
      <c r="G89" s="32"/>
    </row>
    <row r="90" spans="1:7" s="68" customFormat="1" ht="15" customHeight="1" x14ac:dyDescent="0.25">
      <c r="A90" s="16" t="s">
        <v>140</v>
      </c>
      <c r="B90" s="65">
        <f>IFERROR('Controls Report Wk 1'!$C$86,0)</f>
        <v>0</v>
      </c>
      <c r="C90" s="65">
        <f>IFERROR('Controls Report Wk 2'!$C$86,0)</f>
        <v>0</v>
      </c>
      <c r="D90" s="65">
        <f>IFERROR('Controls Report Wk 3'!$C$86,0)</f>
        <v>0</v>
      </c>
      <c r="E90" s="65">
        <f>IFERROR('Controls Report Wk 4'!$C$86,0)</f>
        <v>0</v>
      </c>
      <c r="F90" s="64">
        <f t="shared" ref="F90" si="17">IFERROR(F89/F$14,0)</f>
        <v>0</v>
      </c>
      <c r="G90" s="32"/>
    </row>
    <row r="91" spans="1:7" s="68" customFormat="1" ht="15" customHeight="1" x14ac:dyDescent="0.25">
      <c r="A91" s="16" t="s">
        <v>198</v>
      </c>
      <c r="B91" s="17">
        <f>IFERROR('Controls Report Wk 1'!$D$86,0)</f>
        <v>0</v>
      </c>
      <c r="C91" s="17">
        <f>IFERROR('Controls Report Wk 2'!$D$86,0)</f>
        <v>0</v>
      </c>
      <c r="D91" s="17">
        <f>IFERROR('Controls Report Wk 3'!$D$86,0)</f>
        <v>0</v>
      </c>
      <c r="E91" s="17">
        <f>IFERROR('Controls Report Wk 4'!$D$86,0)</f>
        <v>0</v>
      </c>
      <c r="F91" s="49">
        <f>SUM(B91:E91)</f>
        <v>0</v>
      </c>
      <c r="G91" s="32"/>
    </row>
    <row r="92" spans="1:7" s="68" customFormat="1" ht="15" customHeight="1" x14ac:dyDescent="0.25">
      <c r="A92" s="16" t="s">
        <v>199</v>
      </c>
      <c r="B92" s="65">
        <f>IFERROR('Controls Report Wk 1'!$E$86,0)</f>
        <v>0</v>
      </c>
      <c r="C92" s="65">
        <f>IFERROR('Controls Report Wk 2'!$E$86,0)</f>
        <v>0</v>
      </c>
      <c r="D92" s="65">
        <f>IFERROR('Controls Report Wk 3'!$E$86,0)</f>
        <v>0</v>
      </c>
      <c r="E92" s="65">
        <f>IFERROR('Controls Report Wk 4'!$E$86,0)</f>
        <v>0</v>
      </c>
      <c r="F92" s="64">
        <f t="shared" ref="F92" si="18">IFERROR(F91/F$14,0)</f>
        <v>0</v>
      </c>
      <c r="G92" s="32"/>
    </row>
    <row r="93" spans="1:7" s="68" customFormat="1" ht="8.1" customHeight="1" x14ac:dyDescent="0.25">
      <c r="A93" s="16"/>
      <c r="B93" s="17"/>
      <c r="C93" s="17"/>
      <c r="D93" s="17"/>
      <c r="E93" s="17"/>
      <c r="F93" s="31"/>
      <c r="G93" s="32"/>
    </row>
    <row r="94" spans="1:7" s="68" customFormat="1" ht="15" customHeight="1" x14ac:dyDescent="0.25">
      <c r="A94" s="53" t="s">
        <v>141</v>
      </c>
      <c r="B94" s="107">
        <f>IFERROR('Controls Report Wk 1'!$F$86,0)</f>
        <v>46.48</v>
      </c>
      <c r="C94" s="107">
        <f>IFERROR('Controls Report Wk 2'!$F$86,0)</f>
        <v>0</v>
      </c>
      <c r="D94" s="107">
        <f>IFERROR('Controls Report Wk 3'!$F$86,0)</f>
        <v>0</v>
      </c>
      <c r="E94" s="107">
        <f>IFERROR('Controls Report Wk 4'!$F$86,0)</f>
        <v>100</v>
      </c>
      <c r="F94" s="66">
        <f>SUM(B94:E94)</f>
        <v>146.47999999999999</v>
      </c>
      <c r="G94" s="116"/>
    </row>
    <row r="95" spans="1:7" s="68" customFormat="1" ht="15" customHeight="1" x14ac:dyDescent="0.25">
      <c r="A95" s="54" t="s">
        <v>142</v>
      </c>
      <c r="B95" s="118">
        <f>IFERROR('Controls Report Wk 1'!$G$86,0)</f>
        <v>0</v>
      </c>
      <c r="C95" s="118">
        <f>IFERROR('Controls Report Wk 2'!$G$86,0)</f>
        <v>0</v>
      </c>
      <c r="D95" s="118">
        <f>IFERROR('Controls Report Wk 3'!$G$86,0)</f>
        <v>0</v>
      </c>
      <c r="E95" s="118">
        <f>IFERROR('Controls Report Wk 4'!$G$86,0)</f>
        <v>0</v>
      </c>
      <c r="F95" s="121">
        <f t="shared" ref="F95" si="19">IFERROR(F94/F$14,0)</f>
        <v>0</v>
      </c>
      <c r="G95" s="119"/>
    </row>
    <row r="96" spans="1:7" ht="8.1" customHeight="1" thickBot="1" x14ac:dyDescent="0.3">
      <c r="A96" s="36"/>
      <c r="B96" s="28"/>
      <c r="C96" s="28"/>
      <c r="D96" s="28"/>
      <c r="E96" s="28"/>
      <c r="F96" s="28"/>
      <c r="G96" s="29"/>
    </row>
    <row r="97" spans="1:7" ht="15" customHeight="1" thickBot="1" x14ac:dyDescent="0.3">
      <c r="A97" s="275" t="s">
        <v>96</v>
      </c>
      <c r="B97" s="276"/>
      <c r="C97" s="276"/>
      <c r="D97" s="276"/>
      <c r="E97" s="276"/>
      <c r="F97" s="276"/>
      <c r="G97" s="277"/>
    </row>
    <row r="98" spans="1:7" x14ac:dyDescent="0.25">
      <c r="A98" s="33"/>
      <c r="B98" s="42"/>
      <c r="C98" s="49"/>
      <c r="D98" s="49"/>
      <c r="E98" s="49"/>
      <c r="F98" s="31"/>
      <c r="G98" s="32"/>
    </row>
    <row r="99" spans="1:7" x14ac:dyDescent="0.25">
      <c r="A99" s="16" t="s">
        <v>144</v>
      </c>
      <c r="B99" s="98">
        <f>IFERROR('Controls Report Wk 1'!$B$90,0)</f>
        <v>0</v>
      </c>
      <c r="C99" s="98">
        <f>IFERROR('Controls Report Wk 2'!$B$90,0)</f>
        <v>0</v>
      </c>
      <c r="D99" s="98">
        <f>IFERROR('Controls Report Wk 3'!$B$90,0)</f>
        <v>0</v>
      </c>
      <c r="E99" s="98">
        <f>IFERROR('Controls Report Wk 4'!$B$90,0)</f>
        <v>0</v>
      </c>
      <c r="F99" s="123"/>
      <c r="G99" s="32"/>
    </row>
    <row r="100" spans="1:7" x14ac:dyDescent="0.25">
      <c r="A100" s="16" t="s">
        <v>143</v>
      </c>
      <c r="B100" s="98">
        <f>IFERROR('Controls Report Wk 1'!$E$90,0)</f>
        <v>0</v>
      </c>
      <c r="C100" s="98">
        <f>IFERROR('Controls Report Wk 2'!$E$90,0)</f>
        <v>0</v>
      </c>
      <c r="D100" s="98">
        <f>IFERROR('Controls Report Wk 3'!$E$90,0)</f>
        <v>0</v>
      </c>
      <c r="E100" s="98">
        <f>IFERROR('Controls Report Wk 4'!$E$90,0)</f>
        <v>0</v>
      </c>
      <c r="F100" s="99">
        <f>E100</f>
        <v>0</v>
      </c>
      <c r="G100" s="32"/>
    </row>
    <row r="101" spans="1:7" x14ac:dyDescent="0.25">
      <c r="A101" s="16" t="s">
        <v>145</v>
      </c>
      <c r="B101" s="111">
        <f>IFERROR('Controls Report Wk 1'!$F$90,0)</f>
        <v>0</v>
      </c>
      <c r="C101" s="111">
        <f>IFERROR('Controls Report Wk 2'!$F$90,0)</f>
        <v>0</v>
      </c>
      <c r="D101" s="111">
        <f>IFERROR('Controls Report Wk 3'!$F$90,0)</f>
        <v>0</v>
      </c>
      <c r="E101" s="111">
        <f>IFERROR('Controls Report Wk 4'!$F$90,0)</f>
        <v>0</v>
      </c>
      <c r="F101" s="124">
        <f t="shared" ref="F101:F102" si="20">SUM(B101:E101)</f>
        <v>0</v>
      </c>
      <c r="G101" s="32"/>
    </row>
    <row r="102" spans="1:7" x14ac:dyDescent="0.25">
      <c r="A102" s="16" t="s">
        <v>146</v>
      </c>
      <c r="B102" s="111">
        <f>IFERROR('Controls Report Wk 1'!$G$90,0)</f>
        <v>0</v>
      </c>
      <c r="C102" s="111">
        <f>IFERROR('Controls Report Wk 2'!$G$90,0)</f>
        <v>0</v>
      </c>
      <c r="D102" s="111">
        <f>IFERROR('Controls Report Wk 3'!$G$90,0)</f>
        <v>0</v>
      </c>
      <c r="E102" s="111">
        <f>IFERROR('Controls Report Wk 4'!$G$90,0)</f>
        <v>0</v>
      </c>
      <c r="F102" s="124">
        <f t="shared" si="20"/>
        <v>0</v>
      </c>
      <c r="G102" s="32"/>
    </row>
    <row r="103" spans="1:7" ht="8.1" customHeight="1" x14ac:dyDescent="0.25">
      <c r="A103" s="16"/>
      <c r="B103" s="111"/>
      <c r="C103" s="111"/>
      <c r="D103" s="111"/>
      <c r="E103" s="111"/>
      <c r="F103" s="123"/>
      <c r="G103" s="32"/>
    </row>
    <row r="104" spans="1:7" x14ac:dyDescent="0.25">
      <c r="A104" s="16" t="s">
        <v>147</v>
      </c>
      <c r="B104" s="111">
        <f>IFERROR('Controls Report Wk 1'!$H$90,0)</f>
        <v>0</v>
      </c>
      <c r="C104" s="111">
        <f>IFERROR('Controls Report Wk 2'!$H$90,0)</f>
        <v>0</v>
      </c>
      <c r="D104" s="111">
        <f>IFERROR('Controls Report Wk 3'!$H$90,0)</f>
        <v>0</v>
      </c>
      <c r="E104" s="111">
        <f>IFERROR('Controls Report Wk 4'!$H$90,0)</f>
        <v>0</v>
      </c>
      <c r="F104" s="124">
        <f>SUM(B104:E104)</f>
        <v>0</v>
      </c>
      <c r="G104" s="32"/>
    </row>
    <row r="105" spans="1:7" ht="8.1" customHeight="1" x14ac:dyDescent="0.25">
      <c r="A105" s="16"/>
      <c r="B105" s="111"/>
      <c r="C105" s="111"/>
      <c r="D105" s="111"/>
      <c r="E105" s="111"/>
      <c r="F105" s="124"/>
      <c r="G105" s="32"/>
    </row>
    <row r="106" spans="1:7" x14ac:dyDescent="0.25">
      <c r="A106" s="16" t="s">
        <v>203</v>
      </c>
      <c r="B106" s="98">
        <f>IFERROR('Controls Report Wk 1'!$F$91,0)</f>
        <v>0</v>
      </c>
      <c r="C106" s="98">
        <f>IFERROR('Controls Report Wk 2'!$F$91,0)</f>
        <v>0</v>
      </c>
      <c r="D106" s="98">
        <f>IFERROR('Controls Report Wk 3'!$F$91,0)</f>
        <v>0</v>
      </c>
      <c r="E106" s="98">
        <f>IFERROR('Controls Report Wk 4'!$F$91,0)</f>
        <v>0</v>
      </c>
      <c r="F106" s="124">
        <f>IFERROR(SUM(B106:E106),0)</f>
        <v>0</v>
      </c>
      <c r="G106" s="32"/>
    </row>
    <row r="107" spans="1:7" x14ac:dyDescent="0.25">
      <c r="A107" s="16" t="s">
        <v>204</v>
      </c>
      <c r="B107" s="98">
        <f>IFERROR('Controls Report Wk 1'!$E$91,0)</f>
        <v>0</v>
      </c>
      <c r="C107" s="98">
        <f>IFERROR('Controls Report Wk 2'!$E$91,0)</f>
        <v>0</v>
      </c>
      <c r="D107" s="98">
        <f>IFERROR('Controls Report Wk 3'!$E$91,0)</f>
        <v>0</v>
      </c>
      <c r="E107" s="98">
        <f>IFERROR('Controls Report Wk 4'!$E$91,0)</f>
        <v>0</v>
      </c>
      <c r="F107" s="99">
        <f>E107</f>
        <v>0</v>
      </c>
      <c r="G107" s="32"/>
    </row>
    <row r="108" spans="1:7" ht="8.1" customHeight="1" thickBot="1" x14ac:dyDescent="0.3">
      <c r="A108" s="36"/>
      <c r="B108" s="28"/>
      <c r="C108" s="28"/>
      <c r="D108" s="28"/>
      <c r="E108" s="28"/>
      <c r="F108" s="28"/>
      <c r="G108" s="29"/>
    </row>
    <row r="109" spans="1:7" ht="15.75" thickBot="1" x14ac:dyDescent="0.3">
      <c r="A109" s="275"/>
      <c r="B109" s="276"/>
      <c r="C109" s="276"/>
      <c r="D109" s="276"/>
      <c r="E109" s="276"/>
      <c r="F109" s="276"/>
      <c r="G109" s="277"/>
    </row>
  </sheetData>
  <sheetProtection password="98B7" sheet="1" objects="1" scenarios="1"/>
  <mergeCells count="8">
    <mergeCell ref="A97:G97"/>
    <mergeCell ref="A109:G109"/>
    <mergeCell ref="B3:E3"/>
    <mergeCell ref="A9:G9"/>
    <mergeCell ref="A34:G34"/>
    <mergeCell ref="A48:G48"/>
    <mergeCell ref="A70:G70"/>
    <mergeCell ref="A87:G87"/>
  </mergeCells>
  <printOptions horizontalCentered="1"/>
  <pageMargins left="0.2" right="0.2" top="0.25" bottom="0.25" header="0.3" footer="0.3"/>
  <pageSetup scale="85" orientation="portrait" blackAndWhite="1" horizontalDpi="4294967293" verticalDpi="4294967293" r:id="rId1"/>
  <rowBreaks count="1" manualBreakCount="1">
    <brk id="69" max="9" man="1"/>
  </rowBreaks>
  <ignoredErrors>
    <ignoredError sqref="F51 F73 F90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zoomScaleNormal="100" workbookViewId="0">
      <selection activeCell="I12" sqref="I12"/>
    </sheetView>
  </sheetViews>
  <sheetFormatPr defaultRowHeight="15" x14ac:dyDescent="0.25"/>
  <cols>
    <col min="1" max="1" width="9.7109375" customWidth="1"/>
    <col min="3" max="3" width="26.85546875" customWidth="1"/>
    <col min="4" max="4" width="10.140625" customWidth="1"/>
    <col min="7" max="7" width="36.140625" customWidth="1"/>
    <col min="10" max="11" width="0" hidden="1" customWidth="1"/>
  </cols>
  <sheetData>
    <row r="1" spans="1:11" x14ac:dyDescent="0.25">
      <c r="A1" s="123"/>
      <c r="B1" s="233"/>
      <c r="C1" s="4"/>
      <c r="D1" s="3"/>
      <c r="E1" s="3"/>
      <c r="F1" s="3"/>
      <c r="G1" s="3"/>
    </row>
    <row r="2" spans="1:11" ht="18.75" x14ac:dyDescent="0.3">
      <c r="A2" s="236" t="s">
        <v>0</v>
      </c>
      <c r="B2" s="236">
        <f>'Expense Tracker Wk 1'!B1</f>
        <v>6</v>
      </c>
      <c r="C2" s="4"/>
      <c r="D2" s="3"/>
      <c r="E2" s="3"/>
      <c r="F2" s="3"/>
      <c r="G2" s="234"/>
    </row>
    <row r="3" spans="1:11" ht="18.75" x14ac:dyDescent="0.3">
      <c r="A3" s="236" t="s">
        <v>1</v>
      </c>
      <c r="B3" s="236">
        <f>'Expense Tracker Wk 1'!B2</f>
        <v>1</v>
      </c>
      <c r="C3" s="4"/>
      <c r="D3" s="3"/>
      <c r="E3" s="3"/>
      <c r="F3" s="3"/>
      <c r="G3" s="6"/>
    </row>
    <row r="4" spans="1:11" x14ac:dyDescent="0.25">
      <c r="A4" s="123"/>
      <c r="B4" s="233"/>
      <c r="C4" s="4"/>
      <c r="D4" s="3"/>
      <c r="E4" s="3"/>
      <c r="F4" s="3"/>
      <c r="G4" s="3"/>
    </row>
    <row r="5" spans="1:11" ht="15.75" thickBot="1" x14ac:dyDescent="0.3">
      <c r="A5" s="128"/>
      <c r="B5" s="233"/>
      <c r="C5" s="4"/>
      <c r="D5" s="226" t="s">
        <v>248</v>
      </c>
      <c r="E5" s="227">
        <v>0.4</v>
      </c>
      <c r="F5" s="227"/>
      <c r="G5" s="235" t="s">
        <v>35</v>
      </c>
    </row>
    <row r="6" spans="1:11" ht="16.5" thickBot="1" x14ac:dyDescent="0.3">
      <c r="A6" s="284" t="s">
        <v>239</v>
      </c>
      <c r="B6" s="285"/>
      <c r="C6" s="285"/>
      <c r="D6" s="285"/>
      <c r="E6" s="285"/>
      <c r="F6" s="285"/>
      <c r="G6" s="286"/>
    </row>
    <row r="7" spans="1:11" ht="30.75" thickBot="1" x14ac:dyDescent="0.3">
      <c r="A7" s="78" t="s">
        <v>240</v>
      </c>
      <c r="B7" s="79" t="s">
        <v>4</v>
      </c>
      <c r="C7" s="80" t="s">
        <v>241</v>
      </c>
      <c r="D7" s="80" t="s">
        <v>242</v>
      </c>
      <c r="E7" s="80" t="s">
        <v>44</v>
      </c>
      <c r="F7" s="80" t="s">
        <v>246</v>
      </c>
      <c r="G7" s="81" t="s">
        <v>243</v>
      </c>
    </row>
    <row r="8" spans="1:11" ht="15.75" thickBot="1" x14ac:dyDescent="0.3">
      <c r="A8" s="243"/>
      <c r="B8" s="244"/>
      <c r="C8" s="245"/>
      <c r="D8" s="246"/>
      <c r="E8" s="249" t="str">
        <f>IF(D8=0,"",D8*$E$5)</f>
        <v/>
      </c>
      <c r="F8" s="247"/>
      <c r="G8" s="248"/>
      <c r="J8" s="228" t="s">
        <v>244</v>
      </c>
      <c r="K8" s="230" t="s">
        <v>245</v>
      </c>
    </row>
    <row r="9" spans="1:11" x14ac:dyDescent="0.25">
      <c r="A9" s="243"/>
      <c r="B9" s="244"/>
      <c r="C9" s="245"/>
      <c r="D9" s="246"/>
      <c r="E9" s="249" t="str">
        <f t="shared" ref="E9:E48" si="0">IF(D9=0,"",D9*$E$5)</f>
        <v/>
      </c>
      <c r="F9" s="247"/>
      <c r="G9" s="248"/>
      <c r="J9" s="229">
        <v>1</v>
      </c>
      <c r="K9" s="231" t="s">
        <v>245</v>
      </c>
    </row>
    <row r="10" spans="1:11" x14ac:dyDescent="0.25">
      <c r="A10" s="243"/>
      <c r="B10" s="244"/>
      <c r="C10" s="245"/>
      <c r="D10" s="246"/>
      <c r="E10" s="249" t="str">
        <f t="shared" si="0"/>
        <v/>
      </c>
      <c r="F10" s="247"/>
      <c r="G10" s="248"/>
      <c r="J10" s="86">
        <v>2</v>
      </c>
      <c r="K10" s="85" t="s">
        <v>247</v>
      </c>
    </row>
    <row r="11" spans="1:11" x14ac:dyDescent="0.25">
      <c r="A11" s="243"/>
      <c r="B11" s="244"/>
      <c r="C11" s="245"/>
      <c r="D11" s="246"/>
      <c r="E11" s="249" t="str">
        <f t="shared" si="0"/>
        <v/>
      </c>
      <c r="F11" s="247"/>
      <c r="G11" s="248"/>
      <c r="J11" s="86">
        <v>3</v>
      </c>
      <c r="K11" s="85"/>
    </row>
    <row r="12" spans="1:11" ht="15.75" thickBot="1" x14ac:dyDescent="0.3">
      <c r="A12" s="243"/>
      <c r="B12" s="244"/>
      <c r="C12" s="245"/>
      <c r="D12" s="246"/>
      <c r="E12" s="249" t="str">
        <f t="shared" si="0"/>
        <v/>
      </c>
      <c r="F12" s="247"/>
      <c r="G12" s="248"/>
      <c r="J12" s="27">
        <v>4</v>
      </c>
      <c r="K12" s="232"/>
    </row>
    <row r="13" spans="1:11" x14ac:dyDescent="0.25">
      <c r="A13" s="243"/>
      <c r="B13" s="244"/>
      <c r="C13" s="245"/>
      <c r="D13" s="246"/>
      <c r="E13" s="249" t="str">
        <f t="shared" si="0"/>
        <v/>
      </c>
      <c r="F13" s="247"/>
      <c r="G13" s="248"/>
    </row>
    <row r="14" spans="1:11" x14ac:dyDescent="0.25">
      <c r="A14" s="243"/>
      <c r="B14" s="244"/>
      <c r="C14" s="245"/>
      <c r="D14" s="246"/>
      <c r="E14" s="249" t="str">
        <f t="shared" si="0"/>
        <v/>
      </c>
      <c r="F14" s="247"/>
      <c r="G14" s="248"/>
    </row>
    <row r="15" spans="1:11" x14ac:dyDescent="0.25">
      <c r="A15" s="243"/>
      <c r="B15" s="244"/>
      <c r="C15" s="245"/>
      <c r="D15" s="246"/>
      <c r="E15" s="249" t="str">
        <f t="shared" si="0"/>
        <v/>
      </c>
      <c r="F15" s="247"/>
      <c r="G15" s="248"/>
    </row>
    <row r="16" spans="1:11" x14ac:dyDescent="0.25">
      <c r="A16" s="243"/>
      <c r="B16" s="244"/>
      <c r="C16" s="245"/>
      <c r="D16" s="246"/>
      <c r="E16" s="249" t="str">
        <f t="shared" si="0"/>
        <v/>
      </c>
      <c r="F16" s="247"/>
      <c r="G16" s="248"/>
    </row>
    <row r="17" spans="1:7" x14ac:dyDescent="0.25">
      <c r="A17" s="243"/>
      <c r="B17" s="244"/>
      <c r="C17" s="245"/>
      <c r="D17" s="246"/>
      <c r="E17" s="249" t="str">
        <f t="shared" si="0"/>
        <v/>
      </c>
      <c r="F17" s="247"/>
      <c r="G17" s="248"/>
    </row>
    <row r="18" spans="1:7" x14ac:dyDescent="0.25">
      <c r="A18" s="243"/>
      <c r="B18" s="244"/>
      <c r="C18" s="245"/>
      <c r="D18" s="246"/>
      <c r="E18" s="249" t="str">
        <f t="shared" si="0"/>
        <v/>
      </c>
      <c r="F18" s="247"/>
      <c r="G18" s="248"/>
    </row>
    <row r="19" spans="1:7" x14ac:dyDescent="0.25">
      <c r="A19" s="243"/>
      <c r="B19" s="244"/>
      <c r="C19" s="245"/>
      <c r="D19" s="246"/>
      <c r="E19" s="249" t="str">
        <f t="shared" si="0"/>
        <v/>
      </c>
      <c r="F19" s="247"/>
      <c r="G19" s="248"/>
    </row>
    <row r="20" spans="1:7" x14ac:dyDescent="0.25">
      <c r="A20" s="243"/>
      <c r="B20" s="244"/>
      <c r="C20" s="245"/>
      <c r="D20" s="246"/>
      <c r="E20" s="249" t="str">
        <f t="shared" si="0"/>
        <v/>
      </c>
      <c r="F20" s="247"/>
      <c r="G20" s="248"/>
    </row>
    <row r="21" spans="1:7" x14ac:dyDescent="0.25">
      <c r="A21" s="243"/>
      <c r="B21" s="244"/>
      <c r="C21" s="245"/>
      <c r="D21" s="246"/>
      <c r="E21" s="249" t="str">
        <f t="shared" si="0"/>
        <v/>
      </c>
      <c r="F21" s="247"/>
      <c r="G21" s="248"/>
    </row>
    <row r="22" spans="1:7" x14ac:dyDescent="0.25">
      <c r="A22" s="243"/>
      <c r="B22" s="244"/>
      <c r="C22" s="245"/>
      <c r="D22" s="246"/>
      <c r="E22" s="249" t="str">
        <f t="shared" si="0"/>
        <v/>
      </c>
      <c r="F22" s="247"/>
      <c r="G22" s="248"/>
    </row>
    <row r="23" spans="1:7" x14ac:dyDescent="0.25">
      <c r="A23" s="243"/>
      <c r="B23" s="244"/>
      <c r="C23" s="245"/>
      <c r="D23" s="246"/>
      <c r="E23" s="249" t="str">
        <f t="shared" si="0"/>
        <v/>
      </c>
      <c r="F23" s="247"/>
      <c r="G23" s="248"/>
    </row>
    <row r="24" spans="1:7" x14ac:dyDescent="0.25">
      <c r="A24" s="243"/>
      <c r="B24" s="244"/>
      <c r="C24" s="245"/>
      <c r="D24" s="246"/>
      <c r="E24" s="249" t="str">
        <f t="shared" si="0"/>
        <v/>
      </c>
      <c r="F24" s="247"/>
      <c r="G24" s="248"/>
    </row>
    <row r="25" spans="1:7" x14ac:dyDescent="0.25">
      <c r="A25" s="243"/>
      <c r="B25" s="244"/>
      <c r="C25" s="245"/>
      <c r="D25" s="246"/>
      <c r="E25" s="249" t="str">
        <f t="shared" si="0"/>
        <v/>
      </c>
      <c r="F25" s="247"/>
      <c r="G25" s="248"/>
    </row>
    <row r="26" spans="1:7" x14ac:dyDescent="0.25">
      <c r="A26" s="243"/>
      <c r="B26" s="244"/>
      <c r="C26" s="245"/>
      <c r="D26" s="246"/>
      <c r="E26" s="249" t="str">
        <f t="shared" si="0"/>
        <v/>
      </c>
      <c r="F26" s="247"/>
      <c r="G26" s="248"/>
    </row>
    <row r="27" spans="1:7" x14ac:dyDescent="0.25">
      <c r="A27" s="243"/>
      <c r="B27" s="244"/>
      <c r="C27" s="245"/>
      <c r="D27" s="246"/>
      <c r="E27" s="249" t="str">
        <f t="shared" si="0"/>
        <v/>
      </c>
      <c r="F27" s="247"/>
      <c r="G27" s="248"/>
    </row>
    <row r="28" spans="1:7" x14ac:dyDescent="0.25">
      <c r="A28" s="243"/>
      <c r="B28" s="244"/>
      <c r="C28" s="245"/>
      <c r="D28" s="246"/>
      <c r="E28" s="249" t="str">
        <f t="shared" si="0"/>
        <v/>
      </c>
      <c r="F28" s="247"/>
      <c r="G28" s="248"/>
    </row>
    <row r="29" spans="1:7" x14ac:dyDescent="0.25">
      <c r="A29" s="243"/>
      <c r="B29" s="244"/>
      <c r="C29" s="245"/>
      <c r="D29" s="246"/>
      <c r="E29" s="249" t="str">
        <f t="shared" si="0"/>
        <v/>
      </c>
      <c r="F29" s="247"/>
      <c r="G29" s="248"/>
    </row>
    <row r="30" spans="1:7" x14ac:dyDescent="0.25">
      <c r="A30" s="243"/>
      <c r="B30" s="244"/>
      <c r="C30" s="245"/>
      <c r="D30" s="246"/>
      <c r="E30" s="249" t="str">
        <f t="shared" si="0"/>
        <v/>
      </c>
      <c r="F30" s="247"/>
      <c r="G30" s="248"/>
    </row>
    <row r="31" spans="1:7" x14ac:dyDescent="0.25">
      <c r="A31" s="243"/>
      <c r="B31" s="244"/>
      <c r="C31" s="245"/>
      <c r="D31" s="246"/>
      <c r="E31" s="249" t="str">
        <f t="shared" si="0"/>
        <v/>
      </c>
      <c r="F31" s="247"/>
      <c r="G31" s="248"/>
    </row>
    <row r="32" spans="1:7" x14ac:dyDescent="0.25">
      <c r="A32" s="243"/>
      <c r="B32" s="244"/>
      <c r="C32" s="245"/>
      <c r="D32" s="246"/>
      <c r="E32" s="249" t="str">
        <f t="shared" si="0"/>
        <v/>
      </c>
      <c r="F32" s="247"/>
      <c r="G32" s="248"/>
    </row>
    <row r="33" spans="1:7" x14ac:dyDescent="0.25">
      <c r="A33" s="243"/>
      <c r="B33" s="244"/>
      <c r="C33" s="245"/>
      <c r="D33" s="246"/>
      <c r="E33" s="249" t="str">
        <f t="shared" si="0"/>
        <v/>
      </c>
      <c r="F33" s="247"/>
      <c r="G33" s="248"/>
    </row>
    <row r="34" spans="1:7" x14ac:dyDescent="0.25">
      <c r="A34" s="243"/>
      <c r="B34" s="244"/>
      <c r="C34" s="245"/>
      <c r="D34" s="246"/>
      <c r="E34" s="249" t="str">
        <f t="shared" si="0"/>
        <v/>
      </c>
      <c r="F34" s="247"/>
      <c r="G34" s="248"/>
    </row>
    <row r="35" spans="1:7" x14ac:dyDescent="0.25">
      <c r="A35" s="243"/>
      <c r="B35" s="244"/>
      <c r="C35" s="245"/>
      <c r="D35" s="246"/>
      <c r="E35" s="249" t="str">
        <f t="shared" si="0"/>
        <v/>
      </c>
      <c r="F35" s="247"/>
      <c r="G35" s="248"/>
    </row>
    <row r="36" spans="1:7" x14ac:dyDescent="0.25">
      <c r="A36" s="243"/>
      <c r="B36" s="244"/>
      <c r="C36" s="245"/>
      <c r="D36" s="246"/>
      <c r="E36" s="249" t="str">
        <f t="shared" si="0"/>
        <v/>
      </c>
      <c r="F36" s="247"/>
      <c r="G36" s="248"/>
    </row>
    <row r="37" spans="1:7" x14ac:dyDescent="0.25">
      <c r="A37" s="243"/>
      <c r="B37" s="244"/>
      <c r="C37" s="245"/>
      <c r="D37" s="246"/>
      <c r="E37" s="249" t="str">
        <f t="shared" si="0"/>
        <v/>
      </c>
      <c r="F37" s="247"/>
      <c r="G37" s="248"/>
    </row>
    <row r="38" spans="1:7" x14ac:dyDescent="0.25">
      <c r="A38" s="243"/>
      <c r="B38" s="244"/>
      <c r="C38" s="245"/>
      <c r="D38" s="246"/>
      <c r="E38" s="249" t="str">
        <f t="shared" si="0"/>
        <v/>
      </c>
      <c r="F38" s="247"/>
      <c r="G38" s="248"/>
    </row>
    <row r="39" spans="1:7" x14ac:dyDescent="0.25">
      <c r="A39" s="243"/>
      <c r="B39" s="244"/>
      <c r="C39" s="245"/>
      <c r="D39" s="246"/>
      <c r="E39" s="249" t="str">
        <f t="shared" si="0"/>
        <v/>
      </c>
      <c r="F39" s="247"/>
      <c r="G39" s="248"/>
    </row>
    <row r="40" spans="1:7" x14ac:dyDescent="0.25">
      <c r="A40" s="243"/>
      <c r="B40" s="244"/>
      <c r="C40" s="245"/>
      <c r="D40" s="246"/>
      <c r="E40" s="249" t="str">
        <f t="shared" si="0"/>
        <v/>
      </c>
      <c r="F40" s="247"/>
      <c r="G40" s="248"/>
    </row>
    <row r="41" spans="1:7" x14ac:dyDescent="0.25">
      <c r="A41" s="243"/>
      <c r="B41" s="244"/>
      <c r="C41" s="245"/>
      <c r="D41" s="246"/>
      <c r="E41" s="249" t="str">
        <f t="shared" si="0"/>
        <v/>
      </c>
      <c r="F41" s="247"/>
      <c r="G41" s="248"/>
    </row>
    <row r="42" spans="1:7" x14ac:dyDescent="0.25">
      <c r="A42" s="243"/>
      <c r="B42" s="244"/>
      <c r="C42" s="245"/>
      <c r="D42" s="246"/>
      <c r="E42" s="249" t="str">
        <f t="shared" si="0"/>
        <v/>
      </c>
      <c r="F42" s="247"/>
      <c r="G42" s="248"/>
    </row>
    <row r="43" spans="1:7" x14ac:dyDescent="0.25">
      <c r="A43" s="243"/>
      <c r="B43" s="244"/>
      <c r="C43" s="245"/>
      <c r="D43" s="246"/>
      <c r="E43" s="249" t="str">
        <f t="shared" si="0"/>
        <v/>
      </c>
      <c r="F43" s="247"/>
      <c r="G43" s="248"/>
    </row>
    <row r="44" spans="1:7" x14ac:dyDescent="0.25">
      <c r="A44" s="243"/>
      <c r="B44" s="244"/>
      <c r="C44" s="245"/>
      <c r="D44" s="246"/>
      <c r="E44" s="249" t="str">
        <f t="shared" si="0"/>
        <v/>
      </c>
      <c r="F44" s="247"/>
      <c r="G44" s="248"/>
    </row>
    <row r="45" spans="1:7" x14ac:dyDescent="0.25">
      <c r="A45" s="243"/>
      <c r="B45" s="244"/>
      <c r="C45" s="245"/>
      <c r="D45" s="246"/>
      <c r="E45" s="249" t="str">
        <f t="shared" si="0"/>
        <v/>
      </c>
      <c r="F45" s="247"/>
      <c r="G45" s="248"/>
    </row>
    <row r="46" spans="1:7" x14ac:dyDescent="0.25">
      <c r="A46" s="243"/>
      <c r="B46" s="244"/>
      <c r="C46" s="245"/>
      <c r="D46" s="246"/>
      <c r="E46" s="249" t="str">
        <f t="shared" si="0"/>
        <v/>
      </c>
      <c r="F46" s="247"/>
      <c r="G46" s="248"/>
    </row>
    <row r="47" spans="1:7" x14ac:dyDescent="0.25">
      <c r="A47" s="243"/>
      <c r="B47" s="244"/>
      <c r="C47" s="245"/>
      <c r="D47" s="246"/>
      <c r="E47" s="249" t="str">
        <f t="shared" si="0"/>
        <v/>
      </c>
      <c r="F47" s="247"/>
      <c r="G47" s="248"/>
    </row>
    <row r="48" spans="1:7" x14ac:dyDescent="0.25">
      <c r="A48" s="243"/>
      <c r="B48" s="244"/>
      <c r="C48" s="245"/>
      <c r="D48" s="246"/>
      <c r="E48" s="249" t="str">
        <f t="shared" si="0"/>
        <v/>
      </c>
      <c r="F48" s="247"/>
      <c r="G48" s="248"/>
    </row>
    <row r="49" spans="1:7" ht="15.75" thickBot="1" x14ac:dyDescent="0.3">
      <c r="A49" s="241"/>
      <c r="B49" s="242"/>
      <c r="C49" s="237" t="s">
        <v>44</v>
      </c>
      <c r="D49" s="238">
        <f>SUM(D8:D48)</f>
        <v>0</v>
      </c>
      <c r="E49" s="250">
        <f>SUM(E8:E48)</f>
        <v>0</v>
      </c>
      <c r="F49" s="239"/>
      <c r="G49" s="240"/>
    </row>
    <row r="51" spans="1:7" x14ac:dyDescent="0.25">
      <c r="B51" s="222" t="s">
        <v>249</v>
      </c>
      <c r="E51" t="s">
        <v>250</v>
      </c>
    </row>
    <row r="53" spans="1:7" ht="15.75" thickBot="1" x14ac:dyDescent="0.3">
      <c r="B53" s="221"/>
      <c r="C53" s="221"/>
      <c r="E53" s="221"/>
      <c r="F53" s="221"/>
      <c r="G53" s="221"/>
    </row>
  </sheetData>
  <sheetProtection password="98B7" sheet="1" objects="1" scenarios="1"/>
  <mergeCells count="1">
    <mergeCell ref="A6:G6"/>
  </mergeCells>
  <dataValidations count="2">
    <dataValidation type="list" allowBlank="1" showInputMessage="1" showErrorMessage="1" sqref="F8:F49">
      <formula1>$K$9:$K$10</formula1>
    </dataValidation>
    <dataValidation type="list" allowBlank="1" showInputMessage="1" showErrorMessage="1" sqref="A8:A49">
      <formula1>$J$9:$J$12</formula1>
    </dataValidation>
  </dataValidations>
  <printOptions horizontalCentered="1"/>
  <pageMargins left="0.45" right="0.45" top="0.5" bottom="0.5" header="0.3" footer="0.3"/>
  <pageSetup scale="88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zoomScaleNormal="100" zoomScaleSheetLayoutView="100" workbookViewId="0">
      <selection activeCell="L7" sqref="L7"/>
    </sheetView>
  </sheetViews>
  <sheetFormatPr defaultRowHeight="15" x14ac:dyDescent="0.25"/>
  <cols>
    <col min="1" max="1" width="18.7109375" customWidth="1"/>
    <col min="2" max="9" width="10.7109375" customWidth="1"/>
    <col min="10" max="10" width="8.28515625" customWidth="1"/>
    <col min="11" max="11" width="4.7109375" customWidth="1"/>
    <col min="13" max="13" width="14.42578125" hidden="1" customWidth="1"/>
    <col min="14" max="14" width="0" hidden="1" customWidth="1"/>
  </cols>
  <sheetData>
    <row r="1" spans="1:10" x14ac:dyDescent="0.25">
      <c r="A1" s="126"/>
      <c r="B1" s="126"/>
      <c r="C1" s="127"/>
      <c r="D1" s="127"/>
      <c r="E1" s="127"/>
      <c r="F1" s="127"/>
      <c r="G1" s="127"/>
      <c r="H1" s="126"/>
      <c r="I1" s="126" t="s">
        <v>150</v>
      </c>
      <c r="J1" s="73">
        <v>42150</v>
      </c>
    </row>
    <row r="2" spans="1:10" x14ac:dyDescent="0.25">
      <c r="A2" s="126"/>
      <c r="B2" s="126"/>
      <c r="C2" s="127"/>
      <c r="D2" s="127"/>
      <c r="E2" s="127"/>
      <c r="F2" s="127"/>
      <c r="G2" s="127"/>
      <c r="H2" s="126"/>
      <c r="I2" s="126" t="s">
        <v>1</v>
      </c>
      <c r="J2" s="74">
        <v>6</v>
      </c>
    </row>
    <row r="3" spans="1:10" ht="18.75" x14ac:dyDescent="0.3">
      <c r="A3" s="126"/>
      <c r="B3" s="279" t="s">
        <v>252</v>
      </c>
      <c r="C3" s="279"/>
      <c r="D3" s="279"/>
      <c r="E3" s="279"/>
      <c r="F3" s="279"/>
      <c r="G3" s="279"/>
      <c r="H3" s="279"/>
      <c r="I3" s="126" t="s">
        <v>2</v>
      </c>
      <c r="J3" s="105">
        <v>1</v>
      </c>
    </row>
    <row r="4" spans="1:10" x14ac:dyDescent="0.25">
      <c r="A4" s="126"/>
      <c r="B4" s="126"/>
      <c r="C4" s="127"/>
      <c r="D4" s="127"/>
      <c r="E4" s="127"/>
      <c r="F4" s="127"/>
      <c r="G4" s="127"/>
      <c r="H4" s="127"/>
      <c r="I4" s="127"/>
      <c r="J4" s="127"/>
    </row>
    <row r="5" spans="1:10" ht="15.75" thickBot="1" x14ac:dyDescent="0.3">
      <c r="A5" s="128" t="s">
        <v>35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0" x14ac:dyDescent="0.25">
      <c r="A6" s="128"/>
      <c r="B6" s="129" t="s">
        <v>36</v>
      </c>
      <c r="C6" s="130" t="s">
        <v>37</v>
      </c>
      <c r="D6" s="130" t="s">
        <v>38</v>
      </c>
      <c r="E6" s="130" t="s">
        <v>39</v>
      </c>
      <c r="F6" s="130" t="s">
        <v>40</v>
      </c>
      <c r="G6" s="130" t="s">
        <v>41</v>
      </c>
      <c r="H6" s="130" t="s">
        <v>42</v>
      </c>
      <c r="I6" s="131" t="s">
        <v>43</v>
      </c>
      <c r="J6" s="132"/>
    </row>
    <row r="7" spans="1:10" ht="15.75" thickBot="1" x14ac:dyDescent="0.3">
      <c r="A7" s="128"/>
      <c r="B7" s="133">
        <f t="shared" ref="B7:G7" si="0">C7-1</f>
        <v>42144</v>
      </c>
      <c r="C7" s="134">
        <f t="shared" si="0"/>
        <v>42145</v>
      </c>
      <c r="D7" s="134">
        <f t="shared" si="0"/>
        <v>42146</v>
      </c>
      <c r="E7" s="134">
        <f t="shared" si="0"/>
        <v>42147</v>
      </c>
      <c r="F7" s="134">
        <f t="shared" si="0"/>
        <v>42148</v>
      </c>
      <c r="G7" s="134">
        <f t="shared" si="0"/>
        <v>42149</v>
      </c>
      <c r="H7" s="134">
        <f>J1</f>
        <v>42150</v>
      </c>
      <c r="I7" s="135" t="s">
        <v>44</v>
      </c>
      <c r="J7" s="132"/>
    </row>
    <row r="8" spans="1:10" ht="8.1" customHeight="1" thickBot="1" x14ac:dyDescent="0.3">
      <c r="A8" s="128"/>
      <c r="B8" s="136"/>
      <c r="C8" s="136"/>
      <c r="D8" s="136"/>
      <c r="E8" s="136"/>
      <c r="F8" s="136"/>
      <c r="G8" s="136"/>
      <c r="H8" s="136"/>
      <c r="I8" s="136"/>
      <c r="J8" s="137"/>
    </row>
    <row r="9" spans="1:10" ht="15.75" thickBot="1" x14ac:dyDescent="0.3">
      <c r="A9" s="280" t="s">
        <v>153</v>
      </c>
      <c r="B9" s="281"/>
      <c r="C9" s="281"/>
      <c r="D9" s="281"/>
      <c r="E9" s="281"/>
      <c r="F9" s="281"/>
      <c r="G9" s="281"/>
      <c r="H9" s="281"/>
      <c r="I9" s="281"/>
      <c r="J9" s="282"/>
    </row>
    <row r="10" spans="1:10" ht="8.1" customHeight="1" x14ac:dyDescent="0.25">
      <c r="A10" s="141"/>
      <c r="B10" s="142"/>
      <c r="C10" s="142"/>
      <c r="D10" s="142"/>
      <c r="E10" s="142"/>
      <c r="F10" s="142"/>
      <c r="G10" s="142"/>
      <c r="H10" s="142"/>
      <c r="I10" s="142"/>
      <c r="J10" s="143"/>
    </row>
    <row r="11" spans="1:10" ht="15" customHeight="1" x14ac:dyDescent="0.25">
      <c r="A11" s="144" t="s">
        <v>48</v>
      </c>
      <c r="B11" s="75"/>
      <c r="C11" s="75"/>
      <c r="D11" s="75"/>
      <c r="E11" s="75"/>
      <c r="F11" s="75"/>
      <c r="G11" s="75"/>
      <c r="H11" s="75"/>
      <c r="I11" s="145">
        <f>SUM(B11:H11)</f>
        <v>0</v>
      </c>
      <c r="J11" s="146">
        <f>IFERROR(I11/$I$14,0)</f>
        <v>0</v>
      </c>
    </row>
    <row r="12" spans="1:10" x14ac:dyDescent="0.25">
      <c r="A12" s="144" t="s">
        <v>49</v>
      </c>
      <c r="B12" s="75"/>
      <c r="C12" s="75"/>
      <c r="D12" s="75"/>
      <c r="E12" s="75"/>
      <c r="F12" s="75"/>
      <c r="G12" s="75"/>
      <c r="H12" s="75"/>
      <c r="I12" s="145">
        <f t="shared" ref="I12:I14" si="1">SUM(B12:H12)</f>
        <v>0</v>
      </c>
      <c r="J12" s="146">
        <f t="shared" ref="J12:J14" si="2">IFERROR(I12/$I$14,0)</f>
        <v>0</v>
      </c>
    </row>
    <row r="13" spans="1:10" x14ac:dyDescent="0.25">
      <c r="A13" s="144" t="s">
        <v>50</v>
      </c>
      <c r="B13" s="75"/>
      <c r="C13" s="75"/>
      <c r="D13" s="75"/>
      <c r="E13" s="75"/>
      <c r="F13" s="75"/>
      <c r="G13" s="75"/>
      <c r="H13" s="75"/>
      <c r="I13" s="145">
        <f t="shared" si="1"/>
        <v>0</v>
      </c>
      <c r="J13" s="146">
        <f t="shared" si="2"/>
        <v>0</v>
      </c>
    </row>
    <row r="14" spans="1:10" x14ac:dyDescent="0.25">
      <c r="A14" s="147" t="s">
        <v>46</v>
      </c>
      <c r="B14" s="110">
        <f>SUM(B11:B13)</f>
        <v>0</v>
      </c>
      <c r="C14" s="110">
        <f t="shared" ref="C14:H14" si="3">SUM(C11:C13)</f>
        <v>0</v>
      </c>
      <c r="D14" s="110">
        <f t="shared" si="3"/>
        <v>0</v>
      </c>
      <c r="E14" s="110">
        <f t="shared" si="3"/>
        <v>0</v>
      </c>
      <c r="F14" s="110">
        <f t="shared" si="3"/>
        <v>0</v>
      </c>
      <c r="G14" s="110">
        <f t="shared" si="3"/>
        <v>0</v>
      </c>
      <c r="H14" s="110">
        <f t="shared" si="3"/>
        <v>0</v>
      </c>
      <c r="I14" s="148">
        <f t="shared" si="1"/>
        <v>0</v>
      </c>
      <c r="J14" s="149">
        <f t="shared" si="2"/>
        <v>0</v>
      </c>
    </row>
    <row r="15" spans="1:10" ht="8.1" customHeight="1" x14ac:dyDescent="0.25">
      <c r="A15" s="144"/>
      <c r="B15" s="111"/>
      <c r="C15" s="63"/>
      <c r="D15" s="111"/>
      <c r="E15" s="111"/>
      <c r="F15" s="111"/>
      <c r="G15" s="111"/>
      <c r="H15" s="111"/>
      <c r="I15" s="111"/>
      <c r="J15" s="150"/>
    </row>
    <row r="16" spans="1:10" ht="15" customHeight="1" x14ac:dyDescent="0.25">
      <c r="A16" s="144" t="s">
        <v>76</v>
      </c>
      <c r="B16" s="75"/>
      <c r="C16" s="75"/>
      <c r="D16" s="75"/>
      <c r="E16" s="75"/>
      <c r="F16" s="75"/>
      <c r="G16" s="75"/>
      <c r="H16" s="75"/>
      <c r="I16" s="145">
        <f>SUM(B16:H16)</f>
        <v>0</v>
      </c>
      <c r="J16" s="150"/>
    </row>
    <row r="17" spans="1:10" ht="15" customHeight="1" x14ac:dyDescent="0.25">
      <c r="A17" s="144" t="s">
        <v>77</v>
      </c>
      <c r="B17" s="61">
        <f>IFERROR(B14/B16,0)</f>
        <v>0</v>
      </c>
      <c r="C17" s="61">
        <f t="shared" ref="C17:I17" si="4">IFERROR(C14/C16,0)</f>
        <v>0</v>
      </c>
      <c r="D17" s="61">
        <f t="shared" si="4"/>
        <v>0</v>
      </c>
      <c r="E17" s="61">
        <f t="shared" si="4"/>
        <v>0</v>
      </c>
      <c r="F17" s="61">
        <f t="shared" si="4"/>
        <v>0</v>
      </c>
      <c r="G17" s="61">
        <f t="shared" si="4"/>
        <v>0</v>
      </c>
      <c r="H17" s="61">
        <f t="shared" si="4"/>
        <v>0</v>
      </c>
      <c r="I17" s="64">
        <f t="shared" si="4"/>
        <v>0</v>
      </c>
      <c r="J17" s="150"/>
    </row>
    <row r="18" spans="1:10" ht="8.1" customHeight="1" x14ac:dyDescent="0.25">
      <c r="A18" s="144"/>
      <c r="B18" s="111"/>
      <c r="C18" s="63"/>
      <c r="D18" s="111"/>
      <c r="E18" s="111"/>
      <c r="F18" s="111"/>
      <c r="G18" s="111"/>
      <c r="H18" s="111"/>
      <c r="I18" s="111"/>
      <c r="J18" s="150"/>
    </row>
    <row r="19" spans="1:10" ht="15" customHeight="1" x14ac:dyDescent="0.25">
      <c r="A19" s="144" t="s">
        <v>93</v>
      </c>
      <c r="B19" s="75"/>
      <c r="C19" s="75"/>
      <c r="D19" s="75"/>
      <c r="E19" s="75"/>
      <c r="F19" s="75"/>
      <c r="G19" s="75"/>
      <c r="H19" s="75"/>
      <c r="I19" s="145">
        <f>SUM(B19:H19)</f>
        <v>0</v>
      </c>
      <c r="J19" s="146">
        <f>IFERROR(I19/$I$14,0)</f>
        <v>0</v>
      </c>
    </row>
    <row r="20" spans="1:10" ht="8.1" customHeight="1" x14ac:dyDescent="0.25">
      <c r="A20" s="144"/>
      <c r="B20" s="111"/>
      <c r="C20" s="63"/>
      <c r="D20" s="111"/>
      <c r="E20" s="111"/>
      <c r="F20" s="111"/>
      <c r="G20" s="111"/>
      <c r="H20" s="111"/>
      <c r="I20" s="111"/>
      <c r="J20" s="150"/>
    </row>
    <row r="21" spans="1:10" x14ac:dyDescent="0.25">
      <c r="A21" s="144" t="s">
        <v>51</v>
      </c>
      <c r="B21" s="97"/>
      <c r="C21" s="97"/>
      <c r="D21" s="97"/>
      <c r="E21" s="97"/>
      <c r="F21" s="97"/>
      <c r="G21" s="97"/>
      <c r="H21" s="97"/>
      <c r="I21" s="151">
        <f>SUM(B21:H21)</f>
        <v>0</v>
      </c>
      <c r="J21" s="146">
        <f>IFERROR(I21/$I$24,0)</f>
        <v>0</v>
      </c>
    </row>
    <row r="22" spans="1:10" x14ac:dyDescent="0.25">
      <c r="A22" s="144" t="s">
        <v>52</v>
      </c>
      <c r="B22" s="97"/>
      <c r="C22" s="97"/>
      <c r="D22" s="97"/>
      <c r="E22" s="97"/>
      <c r="F22" s="97"/>
      <c r="G22" s="97"/>
      <c r="H22" s="97"/>
      <c r="I22" s="151">
        <f t="shared" ref="I22:I24" si="5">SUM(B22:H22)</f>
        <v>0</v>
      </c>
      <c r="J22" s="146">
        <f t="shared" ref="J22:J24" si="6">IFERROR(I22/$I$24,0)</f>
        <v>0</v>
      </c>
    </row>
    <row r="23" spans="1:10" x14ac:dyDescent="0.25">
      <c r="A23" s="144" t="s">
        <v>53</v>
      </c>
      <c r="B23" s="97"/>
      <c r="C23" s="97"/>
      <c r="D23" s="97"/>
      <c r="E23" s="97"/>
      <c r="F23" s="97"/>
      <c r="G23" s="97"/>
      <c r="H23" s="97"/>
      <c r="I23" s="151">
        <f t="shared" si="5"/>
        <v>0</v>
      </c>
      <c r="J23" s="146">
        <f t="shared" si="6"/>
        <v>0</v>
      </c>
    </row>
    <row r="24" spans="1:10" x14ac:dyDescent="0.25">
      <c r="A24" s="147" t="s">
        <v>54</v>
      </c>
      <c r="B24" s="112">
        <f>SUM(B21:B23)</f>
        <v>0</v>
      </c>
      <c r="C24" s="112">
        <f t="shared" ref="C24" si="7">SUM(C21:C23)</f>
        <v>0</v>
      </c>
      <c r="D24" s="112">
        <f t="shared" ref="D24" si="8">SUM(D21:D23)</f>
        <v>0</v>
      </c>
      <c r="E24" s="112">
        <f t="shared" ref="E24" si="9">SUM(E21:E23)</f>
        <v>0</v>
      </c>
      <c r="F24" s="112">
        <f t="shared" ref="F24" si="10">SUM(F21:F23)</f>
        <v>0</v>
      </c>
      <c r="G24" s="112">
        <f t="shared" ref="G24" si="11">SUM(G21:G23)</f>
        <v>0</v>
      </c>
      <c r="H24" s="112">
        <f t="shared" ref="H24" si="12">SUM(H21:H23)</f>
        <v>0</v>
      </c>
      <c r="I24" s="152">
        <f t="shared" si="5"/>
        <v>0</v>
      </c>
      <c r="J24" s="149">
        <f t="shared" si="6"/>
        <v>0</v>
      </c>
    </row>
    <row r="25" spans="1:10" ht="8.1" customHeight="1" x14ac:dyDescent="0.25">
      <c r="A25" s="144"/>
      <c r="B25" s="59"/>
      <c r="C25" s="59"/>
      <c r="D25" s="59"/>
      <c r="E25" s="59"/>
      <c r="F25" s="59"/>
      <c r="G25" s="59"/>
      <c r="H25" s="59"/>
      <c r="I25" s="59"/>
      <c r="J25" s="114"/>
    </row>
    <row r="26" spans="1:10" ht="15" customHeight="1" x14ac:dyDescent="0.25">
      <c r="A26" s="144" t="s">
        <v>78</v>
      </c>
      <c r="B26" s="97"/>
      <c r="C26" s="97"/>
      <c r="D26" s="97"/>
      <c r="E26" s="97"/>
      <c r="F26" s="97"/>
      <c r="G26" s="97"/>
      <c r="H26" s="97"/>
      <c r="I26" s="151">
        <f>SUM(B26:H26)</f>
        <v>0</v>
      </c>
      <c r="J26" s="114"/>
    </row>
    <row r="27" spans="1:10" ht="15" customHeight="1" x14ac:dyDescent="0.25">
      <c r="A27" s="144" t="s">
        <v>77</v>
      </c>
      <c r="B27" s="61">
        <f>IFERROR(B24/B26,0)</f>
        <v>0</v>
      </c>
      <c r="C27" s="61">
        <f t="shared" ref="C27" si="13">IFERROR(C24/C26,0)</f>
        <v>0</v>
      </c>
      <c r="D27" s="61">
        <f t="shared" ref="D27" si="14">IFERROR(D24/D26,0)</f>
        <v>0</v>
      </c>
      <c r="E27" s="61">
        <f t="shared" ref="E27" si="15">IFERROR(E24/E26,0)</f>
        <v>0</v>
      </c>
      <c r="F27" s="61">
        <f t="shared" ref="F27" si="16">IFERROR(F24/F26,0)</f>
        <v>0</v>
      </c>
      <c r="G27" s="61">
        <f t="shared" ref="G27" si="17">IFERROR(G24/G26,0)</f>
        <v>0</v>
      </c>
      <c r="H27" s="61">
        <f t="shared" ref="H27" si="18">IFERROR(H24/H26,0)</f>
        <v>0</v>
      </c>
      <c r="I27" s="64">
        <f t="shared" ref="I27" si="19">IFERROR(I24/I26,0)</f>
        <v>0</v>
      </c>
      <c r="J27" s="114"/>
    </row>
    <row r="28" spans="1:10" ht="8.1" customHeight="1" x14ac:dyDescent="0.25">
      <c r="A28" s="144"/>
      <c r="B28" s="59"/>
      <c r="C28" s="59"/>
      <c r="D28" s="59"/>
      <c r="E28" s="59"/>
      <c r="F28" s="59"/>
      <c r="G28" s="59"/>
      <c r="H28" s="59"/>
      <c r="I28" s="59"/>
      <c r="J28" s="114"/>
    </row>
    <row r="29" spans="1:10" x14ac:dyDescent="0.25">
      <c r="A29" s="144" t="s">
        <v>55</v>
      </c>
      <c r="B29" s="44">
        <f t="shared" ref="B29:I31" si="20">IFERROR(B11/B21,0)</f>
        <v>0</v>
      </c>
      <c r="C29" s="44">
        <f t="shared" si="20"/>
        <v>0</v>
      </c>
      <c r="D29" s="44">
        <f t="shared" si="20"/>
        <v>0</v>
      </c>
      <c r="E29" s="44">
        <f t="shared" si="20"/>
        <v>0</v>
      </c>
      <c r="F29" s="44">
        <f t="shared" si="20"/>
        <v>0</v>
      </c>
      <c r="G29" s="44">
        <f t="shared" si="20"/>
        <v>0</v>
      </c>
      <c r="H29" s="44">
        <f t="shared" si="20"/>
        <v>0</v>
      </c>
      <c r="I29" s="145">
        <f t="shared" si="20"/>
        <v>0</v>
      </c>
      <c r="J29" s="114"/>
    </row>
    <row r="30" spans="1:10" x14ac:dyDescent="0.25">
      <c r="A30" s="144" t="s">
        <v>56</v>
      </c>
      <c r="B30" s="44">
        <f t="shared" si="20"/>
        <v>0</v>
      </c>
      <c r="C30" s="44">
        <f t="shared" si="20"/>
        <v>0</v>
      </c>
      <c r="D30" s="44">
        <f t="shared" si="20"/>
        <v>0</v>
      </c>
      <c r="E30" s="44">
        <f t="shared" si="20"/>
        <v>0</v>
      </c>
      <c r="F30" s="44">
        <f t="shared" si="20"/>
        <v>0</v>
      </c>
      <c r="G30" s="44">
        <f t="shared" si="20"/>
        <v>0</v>
      </c>
      <c r="H30" s="44">
        <f t="shared" si="20"/>
        <v>0</v>
      </c>
      <c r="I30" s="145">
        <f t="shared" si="20"/>
        <v>0</v>
      </c>
      <c r="J30" s="153"/>
    </row>
    <row r="31" spans="1:10" x14ac:dyDescent="0.25">
      <c r="A31" s="144" t="s">
        <v>57</v>
      </c>
      <c r="B31" s="44">
        <f t="shared" si="20"/>
        <v>0</v>
      </c>
      <c r="C31" s="44">
        <f t="shared" si="20"/>
        <v>0</v>
      </c>
      <c r="D31" s="44">
        <f t="shared" si="20"/>
        <v>0</v>
      </c>
      <c r="E31" s="44">
        <f t="shared" si="20"/>
        <v>0</v>
      </c>
      <c r="F31" s="44">
        <f t="shared" si="20"/>
        <v>0</v>
      </c>
      <c r="G31" s="44">
        <f t="shared" si="20"/>
        <v>0</v>
      </c>
      <c r="H31" s="44">
        <f t="shared" si="20"/>
        <v>0</v>
      </c>
      <c r="I31" s="145">
        <f t="shared" si="20"/>
        <v>0</v>
      </c>
      <c r="J31" s="114"/>
    </row>
    <row r="32" spans="1:10" x14ac:dyDescent="0.25">
      <c r="A32" s="147" t="s">
        <v>154</v>
      </c>
      <c r="B32" s="110">
        <f t="shared" ref="B32:I32" si="21">IFERROR(B14/B24,0)</f>
        <v>0</v>
      </c>
      <c r="C32" s="110">
        <f t="shared" si="21"/>
        <v>0</v>
      </c>
      <c r="D32" s="110">
        <f t="shared" si="21"/>
        <v>0</v>
      </c>
      <c r="E32" s="110">
        <f t="shared" si="21"/>
        <v>0</v>
      </c>
      <c r="F32" s="110">
        <f t="shared" si="21"/>
        <v>0</v>
      </c>
      <c r="G32" s="110">
        <f t="shared" si="21"/>
        <v>0</v>
      </c>
      <c r="H32" s="110">
        <f t="shared" si="21"/>
        <v>0</v>
      </c>
      <c r="I32" s="110">
        <f t="shared" si="21"/>
        <v>0</v>
      </c>
      <c r="J32" s="154"/>
    </row>
    <row r="33" spans="1:10" ht="8.1" customHeight="1" thickBot="1" x14ac:dyDescent="0.3">
      <c r="A33" s="155"/>
      <c r="B33" s="156"/>
      <c r="C33" s="156"/>
      <c r="D33" s="156"/>
      <c r="E33" s="156"/>
      <c r="F33" s="156"/>
      <c r="G33" s="156"/>
      <c r="H33" s="156"/>
      <c r="I33" s="156"/>
      <c r="J33" s="157"/>
    </row>
    <row r="34" spans="1:10" ht="15.75" thickBot="1" x14ac:dyDescent="0.3">
      <c r="A34" s="280" t="s">
        <v>58</v>
      </c>
      <c r="B34" s="281"/>
      <c r="C34" s="281"/>
      <c r="D34" s="281"/>
      <c r="E34" s="281"/>
      <c r="F34" s="281"/>
      <c r="G34" s="281"/>
      <c r="H34" s="281"/>
      <c r="I34" s="281"/>
      <c r="J34" s="282"/>
    </row>
    <row r="35" spans="1:10" ht="8.1" customHeight="1" x14ac:dyDescent="0.25">
      <c r="A35" s="158"/>
      <c r="B35" s="159"/>
      <c r="C35" s="159"/>
      <c r="D35" s="159"/>
      <c r="E35" s="159"/>
      <c r="F35" s="159"/>
      <c r="G35" s="159"/>
      <c r="H35" s="159"/>
      <c r="I35" s="159"/>
      <c r="J35" s="160"/>
    </row>
    <row r="36" spans="1:10" x14ac:dyDescent="0.25">
      <c r="A36" s="144" t="s">
        <v>47</v>
      </c>
      <c r="B36" s="75"/>
      <c r="C36" s="75"/>
      <c r="D36" s="75"/>
      <c r="E36" s="75"/>
      <c r="F36" s="75"/>
      <c r="G36" s="75"/>
      <c r="H36" s="75"/>
      <c r="I36" s="113">
        <f t="shared" ref="I36:I45" si="22">SUM(B36:H36)</f>
        <v>0</v>
      </c>
      <c r="J36" s="146">
        <f t="shared" ref="J36:J41" si="23">IFERROR(I36/$I$14,0)</f>
        <v>0</v>
      </c>
    </row>
    <row r="37" spans="1:10" x14ac:dyDescent="0.25">
      <c r="A37" s="144" t="s">
        <v>157</v>
      </c>
      <c r="B37" s="75"/>
      <c r="C37" s="75"/>
      <c r="D37" s="75"/>
      <c r="E37" s="75"/>
      <c r="F37" s="75"/>
      <c r="G37" s="75"/>
      <c r="H37" s="75"/>
      <c r="I37" s="113">
        <f t="shared" ref="I37" si="24">SUM(B37:H37)</f>
        <v>0</v>
      </c>
      <c r="J37" s="146">
        <f t="shared" ref="J37" si="25">IFERROR(I37/$I$14,0)</f>
        <v>0</v>
      </c>
    </row>
    <row r="38" spans="1:10" x14ac:dyDescent="0.25">
      <c r="A38" s="144" t="s">
        <v>59</v>
      </c>
      <c r="B38" s="75"/>
      <c r="C38" s="75"/>
      <c r="D38" s="75"/>
      <c r="E38" s="75"/>
      <c r="F38" s="75"/>
      <c r="G38" s="75"/>
      <c r="H38" s="75"/>
      <c r="I38" s="113">
        <f t="shared" si="22"/>
        <v>0</v>
      </c>
      <c r="J38" s="146">
        <f t="shared" si="23"/>
        <v>0</v>
      </c>
    </row>
    <row r="39" spans="1:10" x14ac:dyDescent="0.25">
      <c r="A39" s="161" t="s">
        <v>60</v>
      </c>
      <c r="B39" s="162">
        <f>B38-(B36-B37)</f>
        <v>0</v>
      </c>
      <c r="C39" s="109">
        <f t="shared" ref="C39:H39" si="26">C38-(C36-C37)</f>
        <v>0</v>
      </c>
      <c r="D39" s="109">
        <f t="shared" si="26"/>
        <v>0</v>
      </c>
      <c r="E39" s="109">
        <f t="shared" si="26"/>
        <v>0</v>
      </c>
      <c r="F39" s="109">
        <f t="shared" si="26"/>
        <v>0</v>
      </c>
      <c r="G39" s="109">
        <f t="shared" si="26"/>
        <v>0</v>
      </c>
      <c r="H39" s="109">
        <f t="shared" si="26"/>
        <v>0</v>
      </c>
      <c r="I39" s="163">
        <f t="shared" si="22"/>
        <v>0</v>
      </c>
      <c r="J39" s="164">
        <f t="shared" si="23"/>
        <v>0</v>
      </c>
    </row>
    <row r="40" spans="1:10" ht="8.1" customHeight="1" x14ac:dyDescent="0.25">
      <c r="A40" s="144"/>
      <c r="B40" s="44"/>
      <c r="C40" s="59"/>
      <c r="D40" s="59"/>
      <c r="E40" s="59"/>
      <c r="F40" s="59"/>
      <c r="G40" s="59"/>
      <c r="H40" s="59"/>
      <c r="I40" s="59"/>
      <c r="J40" s="165"/>
    </row>
    <row r="41" spans="1:10" x14ac:dyDescent="0.25">
      <c r="A41" s="144" t="s">
        <v>61</v>
      </c>
      <c r="B41" s="75"/>
      <c r="C41" s="75"/>
      <c r="D41" s="75"/>
      <c r="E41" s="75"/>
      <c r="F41" s="75"/>
      <c r="G41" s="75"/>
      <c r="H41" s="75"/>
      <c r="I41" s="113">
        <f t="shared" si="22"/>
        <v>0</v>
      </c>
      <c r="J41" s="146">
        <f t="shared" si="23"/>
        <v>0</v>
      </c>
    </row>
    <row r="42" spans="1:10" ht="8.1" customHeight="1" x14ac:dyDescent="0.25">
      <c r="A42" s="144"/>
      <c r="B42" s="166"/>
      <c r="C42" s="166"/>
      <c r="D42" s="166"/>
      <c r="E42" s="166"/>
      <c r="F42" s="166"/>
      <c r="G42" s="166"/>
      <c r="H42" s="166"/>
      <c r="I42" s="166"/>
      <c r="J42" s="167"/>
    </row>
    <row r="43" spans="1:10" x14ac:dyDescent="0.25">
      <c r="A43" s="144" t="s">
        <v>103</v>
      </c>
      <c r="B43" s="75"/>
      <c r="C43" s="75"/>
      <c r="D43" s="75"/>
      <c r="E43" s="75"/>
      <c r="F43" s="75"/>
      <c r="G43" s="75"/>
      <c r="H43" s="75"/>
      <c r="I43" s="113">
        <f t="shared" si="22"/>
        <v>0</v>
      </c>
      <c r="J43" s="146">
        <f t="shared" ref="J43:J46" si="27">IFERROR(I43/$I$14,0)</f>
        <v>0</v>
      </c>
    </row>
    <row r="44" spans="1:10" x14ac:dyDescent="0.25">
      <c r="A44" s="144" t="s">
        <v>64</v>
      </c>
      <c r="B44" s="75"/>
      <c r="C44" s="75"/>
      <c r="D44" s="75"/>
      <c r="E44" s="75"/>
      <c r="F44" s="75"/>
      <c r="G44" s="75"/>
      <c r="H44" s="75"/>
      <c r="I44" s="113">
        <f t="shared" si="22"/>
        <v>0</v>
      </c>
      <c r="J44" s="146">
        <f t="shared" si="27"/>
        <v>0</v>
      </c>
    </row>
    <row r="45" spans="1:10" x14ac:dyDescent="0.25">
      <c r="A45" s="144" t="s">
        <v>62</v>
      </c>
      <c r="B45" s="75"/>
      <c r="C45" s="75"/>
      <c r="D45" s="75"/>
      <c r="E45" s="75"/>
      <c r="F45" s="75"/>
      <c r="G45" s="75"/>
      <c r="H45" s="75"/>
      <c r="I45" s="113">
        <f t="shared" si="22"/>
        <v>0</v>
      </c>
      <c r="J45" s="146">
        <f t="shared" si="27"/>
        <v>0</v>
      </c>
    </row>
    <row r="46" spans="1:10" x14ac:dyDescent="0.25">
      <c r="A46" s="144" t="s">
        <v>102</v>
      </c>
      <c r="B46" s="75"/>
      <c r="C46" s="75"/>
      <c r="D46" s="75"/>
      <c r="E46" s="75"/>
      <c r="F46" s="75"/>
      <c r="G46" s="75"/>
      <c r="H46" s="75"/>
      <c r="I46" s="113">
        <f t="shared" ref="I46" si="28">SUM(B46:H46)</f>
        <v>0</v>
      </c>
      <c r="J46" s="146">
        <f t="shared" si="27"/>
        <v>0</v>
      </c>
    </row>
    <row r="47" spans="1:10" ht="8.1" customHeight="1" thickBot="1" x14ac:dyDescent="0.3">
      <c r="A47" s="168"/>
      <c r="B47" s="156"/>
      <c r="C47" s="156"/>
      <c r="D47" s="156"/>
      <c r="E47" s="156"/>
      <c r="F47" s="156"/>
      <c r="G47" s="156"/>
      <c r="H47" s="156"/>
      <c r="I47" s="166"/>
      <c r="J47" s="167"/>
    </row>
    <row r="48" spans="1:10" ht="15" customHeight="1" thickBot="1" x14ac:dyDescent="0.3">
      <c r="A48" s="280" t="s">
        <v>63</v>
      </c>
      <c r="B48" s="281"/>
      <c r="C48" s="281"/>
      <c r="D48" s="281"/>
      <c r="E48" s="281"/>
      <c r="F48" s="281"/>
      <c r="G48" s="281"/>
      <c r="H48" s="281"/>
      <c r="I48" s="281"/>
      <c r="J48" s="282"/>
    </row>
    <row r="49" spans="1:10" ht="8.1" customHeight="1" x14ac:dyDescent="0.25">
      <c r="A49" s="169"/>
      <c r="B49" s="170"/>
      <c r="C49" s="171"/>
      <c r="D49" s="171"/>
      <c r="E49" s="171"/>
      <c r="F49" s="171"/>
      <c r="G49" s="171"/>
      <c r="H49" s="171"/>
      <c r="I49" s="171"/>
      <c r="J49" s="172"/>
    </row>
    <row r="50" spans="1:10" ht="15" customHeight="1" x14ac:dyDescent="0.25">
      <c r="A50" s="144" t="s">
        <v>65</v>
      </c>
      <c r="B50" s="75"/>
      <c r="C50" s="75"/>
      <c r="D50" s="75"/>
      <c r="E50" s="75"/>
      <c r="F50" s="75"/>
      <c r="G50" s="75"/>
      <c r="H50" s="75"/>
      <c r="I50" s="113">
        <f t="shared" ref="I50:I53" si="29">SUM(B50:H50)</f>
        <v>0</v>
      </c>
      <c r="J50" s="165"/>
    </row>
    <row r="51" spans="1:10" ht="15" customHeight="1" x14ac:dyDescent="0.25">
      <c r="A51" s="144" t="s">
        <v>66</v>
      </c>
      <c r="B51" s="61">
        <f>IFERROR(B50/B$14,0)</f>
        <v>0</v>
      </c>
      <c r="C51" s="61">
        <f t="shared" ref="C51:I51" si="30">IFERROR(C50/C$14,0)</f>
        <v>0</v>
      </c>
      <c r="D51" s="61">
        <f t="shared" si="30"/>
        <v>0</v>
      </c>
      <c r="E51" s="61">
        <f t="shared" si="30"/>
        <v>0</v>
      </c>
      <c r="F51" s="61">
        <f t="shared" si="30"/>
        <v>0</v>
      </c>
      <c r="G51" s="61">
        <f t="shared" si="30"/>
        <v>0</v>
      </c>
      <c r="H51" s="61">
        <f t="shared" si="30"/>
        <v>0</v>
      </c>
      <c r="I51" s="64">
        <f t="shared" si="30"/>
        <v>0</v>
      </c>
      <c r="J51" s="165"/>
    </row>
    <row r="52" spans="1:10" ht="15" customHeight="1" x14ac:dyDescent="0.25">
      <c r="A52" s="144" t="s">
        <v>67</v>
      </c>
      <c r="B52" s="76"/>
      <c r="C52" s="76"/>
      <c r="D52" s="76"/>
      <c r="E52" s="76"/>
      <c r="F52" s="76"/>
      <c r="G52" s="76"/>
      <c r="H52" s="76"/>
      <c r="I52" s="122">
        <f t="shared" si="29"/>
        <v>0</v>
      </c>
      <c r="J52" s="165"/>
    </row>
    <row r="53" spans="1:10" ht="15" customHeight="1" x14ac:dyDescent="0.25">
      <c r="A53" s="144" t="s">
        <v>68</v>
      </c>
      <c r="B53" s="76"/>
      <c r="C53" s="76"/>
      <c r="D53" s="76"/>
      <c r="E53" s="76"/>
      <c r="F53" s="76"/>
      <c r="G53" s="76"/>
      <c r="H53" s="76"/>
      <c r="I53" s="122">
        <f t="shared" si="29"/>
        <v>0</v>
      </c>
      <c r="J53" s="165"/>
    </row>
    <row r="54" spans="1:10" ht="8.1" customHeight="1" x14ac:dyDescent="0.25">
      <c r="A54" s="144"/>
      <c r="B54" s="44"/>
      <c r="C54" s="59"/>
      <c r="D54" s="59"/>
      <c r="E54" s="59"/>
      <c r="F54" s="59"/>
      <c r="G54" s="59"/>
      <c r="H54" s="59"/>
      <c r="I54" s="59"/>
      <c r="J54" s="165"/>
    </row>
    <row r="55" spans="1:10" ht="15" customHeight="1" x14ac:dyDescent="0.25">
      <c r="A55" s="144" t="s">
        <v>69</v>
      </c>
      <c r="B55" s="44">
        <f>IFERROR(B50/B52,0)</f>
        <v>0</v>
      </c>
      <c r="C55" s="59">
        <f t="shared" ref="C55:I55" si="31">IFERROR(C50/C52,0)</f>
        <v>0</v>
      </c>
      <c r="D55" s="59">
        <f t="shared" si="31"/>
        <v>0</v>
      </c>
      <c r="E55" s="59">
        <f t="shared" si="31"/>
        <v>0</v>
      </c>
      <c r="F55" s="59">
        <f t="shared" si="31"/>
        <v>0</v>
      </c>
      <c r="G55" s="59">
        <f t="shared" si="31"/>
        <v>0</v>
      </c>
      <c r="H55" s="59">
        <f t="shared" si="31"/>
        <v>0</v>
      </c>
      <c r="I55" s="113">
        <f t="shared" si="31"/>
        <v>0</v>
      </c>
      <c r="J55" s="165"/>
    </row>
    <row r="56" spans="1:10" ht="15" customHeight="1" x14ac:dyDescent="0.25">
      <c r="A56" s="144" t="s">
        <v>205</v>
      </c>
      <c r="B56" s="62">
        <f>IFERROR(B14/B52,0)</f>
        <v>0</v>
      </c>
      <c r="C56" s="63">
        <f t="shared" ref="C56:I56" si="32">IFERROR(C14/C52,0)</f>
        <v>0</v>
      </c>
      <c r="D56" s="63">
        <f t="shared" si="32"/>
        <v>0</v>
      </c>
      <c r="E56" s="63">
        <f t="shared" si="32"/>
        <v>0</v>
      </c>
      <c r="F56" s="63">
        <f t="shared" si="32"/>
        <v>0</v>
      </c>
      <c r="G56" s="63">
        <f t="shared" si="32"/>
        <v>0</v>
      </c>
      <c r="H56" s="63">
        <f t="shared" si="32"/>
        <v>0</v>
      </c>
      <c r="I56" s="122">
        <f t="shared" si="32"/>
        <v>0</v>
      </c>
      <c r="J56" s="165"/>
    </row>
    <row r="57" spans="1:10" ht="8.1" customHeight="1" x14ac:dyDescent="0.25">
      <c r="A57" s="144"/>
      <c r="B57" s="44"/>
      <c r="C57" s="59"/>
      <c r="D57" s="59"/>
      <c r="E57" s="59"/>
      <c r="F57" s="59"/>
      <c r="G57" s="59"/>
      <c r="H57" s="59"/>
      <c r="I57" s="59"/>
      <c r="J57" s="165"/>
    </row>
    <row r="58" spans="1:10" ht="15" customHeight="1" x14ac:dyDescent="0.25">
      <c r="A58" s="144" t="s">
        <v>70</v>
      </c>
      <c r="B58" s="44">
        <f>IFERROR(B59*B$14,0)</f>
        <v>0</v>
      </c>
      <c r="C58" s="59">
        <f t="shared" ref="C58:I58" si="33">IFERROR(C59*C$14,0)</f>
        <v>0</v>
      </c>
      <c r="D58" s="59">
        <f t="shared" si="33"/>
        <v>0</v>
      </c>
      <c r="E58" s="59">
        <f t="shared" si="33"/>
        <v>0</v>
      </c>
      <c r="F58" s="59">
        <f t="shared" si="33"/>
        <v>0</v>
      </c>
      <c r="G58" s="59">
        <f t="shared" si="33"/>
        <v>0</v>
      </c>
      <c r="H58" s="59">
        <f t="shared" si="33"/>
        <v>0</v>
      </c>
      <c r="I58" s="113">
        <f t="shared" si="33"/>
        <v>0</v>
      </c>
      <c r="J58" s="165"/>
    </row>
    <row r="59" spans="1:10" ht="15" customHeight="1" x14ac:dyDescent="0.25">
      <c r="A59" s="144" t="s">
        <v>71</v>
      </c>
      <c r="B59" s="60">
        <f>$I$59</f>
        <v>0</v>
      </c>
      <c r="C59" s="60">
        <f t="shared" ref="C59:H59" si="34">$I$59</f>
        <v>0</v>
      </c>
      <c r="D59" s="60">
        <f t="shared" si="34"/>
        <v>0</v>
      </c>
      <c r="E59" s="60">
        <f t="shared" si="34"/>
        <v>0</v>
      </c>
      <c r="F59" s="60">
        <f t="shared" si="34"/>
        <v>0</v>
      </c>
      <c r="G59" s="60">
        <f t="shared" si="34"/>
        <v>0</v>
      </c>
      <c r="H59" s="60">
        <f t="shared" si="34"/>
        <v>0</v>
      </c>
      <c r="I59" s="77"/>
      <c r="J59" s="165"/>
    </row>
    <row r="60" spans="1:10" ht="15" customHeight="1" x14ac:dyDescent="0.25">
      <c r="A60" s="144" t="s">
        <v>72</v>
      </c>
      <c r="B60" s="62">
        <f>IFERROR(B58/B55,0)</f>
        <v>0</v>
      </c>
      <c r="C60" s="63">
        <f t="shared" ref="C60:I60" si="35">IFERROR(C58/C55,0)</f>
        <v>0</v>
      </c>
      <c r="D60" s="63">
        <f t="shared" si="35"/>
        <v>0</v>
      </c>
      <c r="E60" s="63">
        <f t="shared" si="35"/>
        <v>0</v>
      </c>
      <c r="F60" s="63">
        <f t="shared" si="35"/>
        <v>0</v>
      </c>
      <c r="G60" s="63">
        <f t="shared" si="35"/>
        <v>0</v>
      </c>
      <c r="H60" s="63">
        <f t="shared" si="35"/>
        <v>0</v>
      </c>
      <c r="I60" s="122">
        <f t="shared" si="35"/>
        <v>0</v>
      </c>
      <c r="J60" s="165"/>
    </row>
    <row r="61" spans="1:10" ht="8.1" customHeight="1" x14ac:dyDescent="0.25">
      <c r="A61" s="144"/>
      <c r="B61" s="44"/>
      <c r="C61" s="59"/>
      <c r="D61" s="59"/>
      <c r="E61" s="59"/>
      <c r="F61" s="59"/>
      <c r="G61" s="59"/>
      <c r="H61" s="59"/>
      <c r="I61" s="59"/>
      <c r="J61" s="165"/>
    </row>
    <row r="62" spans="1:10" ht="15" customHeight="1" x14ac:dyDescent="0.25">
      <c r="A62" s="173" t="s">
        <v>73</v>
      </c>
      <c r="B62" s="174">
        <f>IFERROR(B50-B58,0)</f>
        <v>0</v>
      </c>
      <c r="C62" s="107">
        <f t="shared" ref="C62:I62" si="36">IFERROR(C50-C58,0)</f>
        <v>0</v>
      </c>
      <c r="D62" s="107">
        <f t="shared" si="36"/>
        <v>0</v>
      </c>
      <c r="E62" s="107">
        <f t="shared" si="36"/>
        <v>0</v>
      </c>
      <c r="F62" s="107">
        <f t="shared" si="36"/>
        <v>0</v>
      </c>
      <c r="G62" s="107">
        <f t="shared" si="36"/>
        <v>0</v>
      </c>
      <c r="H62" s="107">
        <f t="shared" si="36"/>
        <v>0</v>
      </c>
      <c r="I62" s="175">
        <f t="shared" si="36"/>
        <v>0</v>
      </c>
      <c r="J62" s="176"/>
    </row>
    <row r="63" spans="1:10" ht="15" customHeight="1" x14ac:dyDescent="0.25">
      <c r="A63" s="144" t="s">
        <v>74</v>
      </c>
      <c r="B63" s="60">
        <f>IFERROR(B51-B59,0)</f>
        <v>0</v>
      </c>
      <c r="C63" s="61">
        <f t="shared" ref="C63:I63" si="37">IFERROR(C51-C59,0)</f>
        <v>0</v>
      </c>
      <c r="D63" s="61">
        <f t="shared" si="37"/>
        <v>0</v>
      </c>
      <c r="E63" s="61">
        <f t="shared" si="37"/>
        <v>0</v>
      </c>
      <c r="F63" s="61">
        <f t="shared" si="37"/>
        <v>0</v>
      </c>
      <c r="G63" s="61">
        <f t="shared" si="37"/>
        <v>0</v>
      </c>
      <c r="H63" s="61">
        <f t="shared" si="37"/>
        <v>0</v>
      </c>
      <c r="I63" s="64">
        <f t="shared" si="37"/>
        <v>0</v>
      </c>
      <c r="J63" s="165"/>
    </row>
    <row r="64" spans="1:10" ht="15" customHeight="1" x14ac:dyDescent="0.25">
      <c r="A64" s="177" t="s">
        <v>75</v>
      </c>
      <c r="B64" s="178">
        <f>IFERROR(B52-B60,0)</f>
        <v>0</v>
      </c>
      <c r="C64" s="117">
        <f t="shared" ref="C64:I64" si="38">IFERROR(C52-C60,0)</f>
        <v>0</v>
      </c>
      <c r="D64" s="117">
        <f t="shared" si="38"/>
        <v>0</v>
      </c>
      <c r="E64" s="117">
        <f t="shared" si="38"/>
        <v>0</v>
      </c>
      <c r="F64" s="117">
        <f t="shared" si="38"/>
        <v>0</v>
      </c>
      <c r="G64" s="117">
        <f t="shared" si="38"/>
        <v>0</v>
      </c>
      <c r="H64" s="117">
        <f t="shared" si="38"/>
        <v>0</v>
      </c>
      <c r="I64" s="179">
        <f t="shared" si="38"/>
        <v>0</v>
      </c>
      <c r="J64" s="180"/>
    </row>
    <row r="65" spans="1:10" ht="8.1" customHeight="1" x14ac:dyDescent="0.25">
      <c r="A65" s="144"/>
      <c r="B65" s="44"/>
      <c r="C65" s="59"/>
      <c r="D65" s="59"/>
      <c r="E65" s="59"/>
      <c r="F65" s="59"/>
      <c r="G65" s="59"/>
      <c r="H65" s="59"/>
      <c r="I65" s="59"/>
      <c r="J65" s="165"/>
    </row>
    <row r="66" spans="1:10" ht="15" customHeight="1" x14ac:dyDescent="0.25">
      <c r="A66" s="144" t="s">
        <v>79</v>
      </c>
      <c r="B66" s="75"/>
      <c r="C66" s="75"/>
      <c r="D66" s="75"/>
      <c r="E66" s="75"/>
      <c r="F66" s="75"/>
      <c r="G66" s="75"/>
      <c r="H66" s="75"/>
      <c r="I66" s="113">
        <f t="shared" ref="I66:I68" si="39">SUM(B66:H66)</f>
        <v>0</v>
      </c>
      <c r="J66" s="165"/>
    </row>
    <row r="67" spans="1:10" ht="15" customHeight="1" x14ac:dyDescent="0.25">
      <c r="A67" s="144" t="s">
        <v>80</v>
      </c>
      <c r="B67" s="76"/>
      <c r="C67" s="76"/>
      <c r="D67" s="76"/>
      <c r="E67" s="76"/>
      <c r="F67" s="76"/>
      <c r="G67" s="76"/>
      <c r="H67" s="76"/>
      <c r="I67" s="122">
        <f t="shared" si="39"/>
        <v>0</v>
      </c>
      <c r="J67" s="165"/>
    </row>
    <row r="68" spans="1:10" ht="15" customHeight="1" x14ac:dyDescent="0.25">
      <c r="A68" s="144" t="s">
        <v>81</v>
      </c>
      <c r="B68" s="76"/>
      <c r="C68" s="76"/>
      <c r="D68" s="76"/>
      <c r="E68" s="76"/>
      <c r="F68" s="76"/>
      <c r="G68" s="76"/>
      <c r="H68" s="76"/>
      <c r="I68" s="122">
        <f t="shared" si="39"/>
        <v>0</v>
      </c>
      <c r="J68" s="165"/>
    </row>
    <row r="69" spans="1:10" ht="7.5" customHeight="1" thickBot="1" x14ac:dyDescent="0.3">
      <c r="A69" s="144"/>
      <c r="B69" s="44"/>
      <c r="C69" s="59"/>
      <c r="D69" s="59"/>
      <c r="E69" s="59"/>
      <c r="F69" s="59"/>
      <c r="G69" s="59"/>
      <c r="H69" s="59"/>
      <c r="I69" s="59"/>
      <c r="J69" s="165"/>
    </row>
    <row r="70" spans="1:10" ht="0.2" customHeight="1" thickBot="1" x14ac:dyDescent="0.3">
      <c r="A70" s="181"/>
      <c r="B70" s="182"/>
      <c r="C70" s="183"/>
      <c r="D70" s="183"/>
      <c r="E70" s="183"/>
      <c r="F70" s="183"/>
      <c r="G70" s="183"/>
      <c r="H70" s="183"/>
      <c r="I70" s="183"/>
      <c r="J70" s="184"/>
    </row>
    <row r="71" spans="1:10" ht="15" customHeight="1" thickBot="1" x14ac:dyDescent="0.3">
      <c r="A71" s="280" t="s">
        <v>82</v>
      </c>
      <c r="B71" s="281"/>
      <c r="C71" s="281"/>
      <c r="D71" s="281"/>
      <c r="E71" s="281"/>
      <c r="F71" s="281"/>
      <c r="G71" s="281"/>
      <c r="H71" s="281"/>
      <c r="I71" s="281"/>
      <c r="J71" s="282"/>
    </row>
    <row r="72" spans="1:10" ht="15" customHeight="1" x14ac:dyDescent="0.25">
      <c r="A72" s="144"/>
      <c r="B72" s="145" t="s">
        <v>83</v>
      </c>
      <c r="C72" s="113" t="s">
        <v>84</v>
      </c>
      <c r="D72" s="113" t="s">
        <v>85</v>
      </c>
      <c r="E72" s="113" t="s">
        <v>86</v>
      </c>
      <c r="F72" s="113" t="s">
        <v>87</v>
      </c>
      <c r="G72" s="113" t="s">
        <v>88</v>
      </c>
      <c r="H72" s="113" t="s">
        <v>89</v>
      </c>
      <c r="I72" s="113" t="s">
        <v>149</v>
      </c>
      <c r="J72" s="165"/>
    </row>
    <row r="73" spans="1:10" ht="15" customHeight="1" x14ac:dyDescent="0.25">
      <c r="A73" s="144" t="s">
        <v>90</v>
      </c>
      <c r="B73" s="75"/>
      <c r="C73" s="61">
        <f>IFERROR(B73/$I$14,0)</f>
        <v>0</v>
      </c>
      <c r="D73" s="75"/>
      <c r="E73" s="61">
        <f>IFERROR(D73/$I$14,0)</f>
        <v>0</v>
      </c>
      <c r="F73" s="59">
        <f>IFERROR(B73-D73,0)</f>
        <v>0</v>
      </c>
      <c r="G73" s="61">
        <f>IFERROR(C73-E73,0)</f>
        <v>0</v>
      </c>
      <c r="H73" s="75"/>
      <c r="I73" s="61">
        <f>IFERROR(H73/$I$14,0)</f>
        <v>0</v>
      </c>
      <c r="J73" s="165"/>
    </row>
    <row r="74" spans="1:10" ht="15" customHeight="1" x14ac:dyDescent="0.25">
      <c r="A74" s="185" t="s">
        <v>164</v>
      </c>
      <c r="B74" s="59">
        <f>IFERROR(SUM(B73,'Expense Tracker Wk 1'!D49,'Expense Tracker Wk 1'!D50),0)</f>
        <v>0</v>
      </c>
      <c r="C74" s="61">
        <f>IFERROR(B74/$I$14,0)</f>
        <v>0</v>
      </c>
      <c r="D74" s="59">
        <f>IFERROR(D73+(0.008*I14),0)</f>
        <v>0</v>
      </c>
      <c r="E74" s="61">
        <f>IFERROR(D74/$I$14,0)</f>
        <v>0</v>
      </c>
      <c r="F74" s="59">
        <f>IFERROR(B74-D74,0)</f>
        <v>0</v>
      </c>
      <c r="G74" s="61">
        <f>IFERROR(C74-E74,0)</f>
        <v>0</v>
      </c>
      <c r="H74" s="44"/>
      <c r="I74" s="44"/>
      <c r="J74" s="165"/>
    </row>
    <row r="75" spans="1:10" ht="15" customHeight="1" x14ac:dyDescent="0.25">
      <c r="A75" s="144" t="s">
        <v>91</v>
      </c>
      <c r="B75" s="75"/>
      <c r="C75" s="166"/>
      <c r="D75" s="166"/>
      <c r="E75" s="166"/>
      <c r="F75" s="166"/>
      <c r="G75" s="166"/>
      <c r="H75" s="166"/>
      <c r="I75" s="166"/>
      <c r="J75" s="167"/>
    </row>
    <row r="76" spans="1:10" ht="15" customHeight="1" x14ac:dyDescent="0.25">
      <c r="A76" s="144" t="s">
        <v>92</v>
      </c>
      <c r="B76" s="63">
        <f>IFERROR(B75/B73,0)</f>
        <v>0</v>
      </c>
      <c r="C76" s="59"/>
      <c r="D76" s="59"/>
      <c r="E76" s="59"/>
      <c r="F76" s="59"/>
      <c r="G76" s="59"/>
      <c r="H76" s="59"/>
      <c r="I76" s="59"/>
      <c r="J76" s="165"/>
    </row>
    <row r="77" spans="1:10" ht="8.1" customHeight="1" x14ac:dyDescent="0.25">
      <c r="A77" s="144"/>
      <c r="B77" s="44"/>
      <c r="C77" s="59"/>
      <c r="D77" s="59"/>
      <c r="E77" s="59"/>
      <c r="F77" s="59"/>
      <c r="G77" s="59"/>
      <c r="H77" s="59"/>
      <c r="I77" s="59"/>
      <c r="J77" s="165"/>
    </row>
    <row r="78" spans="1:10" ht="15" customHeight="1" x14ac:dyDescent="0.25">
      <c r="A78" s="185" t="s">
        <v>3</v>
      </c>
      <c r="B78" s="59">
        <f>IFERROR('Expense Tracker Wk 1'!F51,0)</f>
        <v>46.48</v>
      </c>
      <c r="C78" s="61">
        <f>IFERROR(B78/$I$14,0)</f>
        <v>0</v>
      </c>
      <c r="D78" s="59">
        <f>E78*$I$14</f>
        <v>0</v>
      </c>
      <c r="E78" s="61">
        <v>8.0000000000000002E-3</v>
      </c>
      <c r="F78" s="59">
        <f>IFERROR(B78-D78,0)</f>
        <v>46.48</v>
      </c>
      <c r="G78" s="61">
        <f>IFERROR(C78-E78,0)</f>
        <v>-8.0000000000000002E-3</v>
      </c>
      <c r="H78" s="59"/>
      <c r="I78" s="59"/>
      <c r="J78" s="114"/>
    </row>
    <row r="79" spans="1:10" ht="8.1" customHeight="1" thickBot="1" x14ac:dyDescent="0.3">
      <c r="A79" s="168"/>
      <c r="B79" s="166"/>
      <c r="C79" s="166"/>
      <c r="D79" s="166"/>
      <c r="E79" s="166"/>
      <c r="F79" s="166"/>
      <c r="G79" s="166"/>
      <c r="H79" s="166"/>
      <c r="I79" s="166"/>
      <c r="J79" s="167"/>
    </row>
    <row r="80" spans="1:10" s="68" customFormat="1" ht="15" customHeight="1" thickBot="1" x14ac:dyDescent="0.3">
      <c r="A80" s="280" t="s">
        <v>95</v>
      </c>
      <c r="B80" s="281"/>
      <c r="C80" s="281"/>
      <c r="D80" s="281"/>
      <c r="E80" s="281"/>
      <c r="F80" s="281"/>
      <c r="G80" s="281"/>
      <c r="H80" s="281"/>
      <c r="I80" s="281"/>
      <c r="J80" s="282"/>
    </row>
    <row r="81" spans="1:14" s="68" customFormat="1" ht="15" customHeight="1" x14ac:dyDescent="0.25">
      <c r="A81" s="168"/>
      <c r="B81" s="145" t="s">
        <v>83</v>
      </c>
      <c r="C81" s="113" t="s">
        <v>84</v>
      </c>
      <c r="D81" s="113" t="s">
        <v>85</v>
      </c>
      <c r="E81" s="113" t="s">
        <v>86</v>
      </c>
      <c r="F81" s="113" t="s">
        <v>87</v>
      </c>
      <c r="G81" s="113" t="s">
        <v>88</v>
      </c>
      <c r="H81" s="166"/>
      <c r="I81" s="166"/>
      <c r="J81" s="167"/>
    </row>
    <row r="82" spans="1:14" s="68" customFormat="1" ht="15" customHeight="1" x14ac:dyDescent="0.25">
      <c r="A82" s="144" t="s">
        <v>14</v>
      </c>
      <c r="B82" s="44">
        <f>IFERROR(I50,0)</f>
        <v>0</v>
      </c>
      <c r="C82" s="60">
        <f>IFERROR(I51,0)</f>
        <v>0</v>
      </c>
      <c r="D82" s="44">
        <f>IFERROR(I58,0)</f>
        <v>0</v>
      </c>
      <c r="E82" s="60">
        <f>IFERROR(I59,0)</f>
        <v>0</v>
      </c>
      <c r="F82" s="44">
        <f>IFERROR(I62,0)</f>
        <v>0</v>
      </c>
      <c r="G82" s="60">
        <f>IFERROR(I63,0)</f>
        <v>0</v>
      </c>
      <c r="H82" s="166"/>
      <c r="I82" s="166"/>
      <c r="J82" s="167"/>
    </row>
    <row r="83" spans="1:14" s="68" customFormat="1" ht="15" customHeight="1" x14ac:dyDescent="0.25">
      <c r="A83" s="144" t="s">
        <v>94</v>
      </c>
      <c r="B83" s="44">
        <f t="shared" ref="B83:G83" si="40">IFERROR(B74,0)</f>
        <v>0</v>
      </c>
      <c r="C83" s="60">
        <f t="shared" si="40"/>
        <v>0</v>
      </c>
      <c r="D83" s="44">
        <f t="shared" si="40"/>
        <v>0</v>
      </c>
      <c r="E83" s="60">
        <f t="shared" si="40"/>
        <v>0</v>
      </c>
      <c r="F83" s="44">
        <f t="shared" si="40"/>
        <v>0</v>
      </c>
      <c r="G83" s="60">
        <f t="shared" si="40"/>
        <v>0</v>
      </c>
      <c r="H83" s="166"/>
      <c r="I83" s="166"/>
      <c r="J83" s="167"/>
    </row>
    <row r="84" spans="1:14" s="68" customFormat="1" ht="15" customHeight="1" x14ac:dyDescent="0.25">
      <c r="A84" s="144" t="s">
        <v>3</v>
      </c>
      <c r="B84" s="44">
        <f t="shared" ref="B84:G84" si="41">IFERROR(B78,0)</f>
        <v>46.48</v>
      </c>
      <c r="C84" s="60">
        <f t="shared" si="41"/>
        <v>0</v>
      </c>
      <c r="D84" s="44">
        <f t="shared" si="41"/>
        <v>0</v>
      </c>
      <c r="E84" s="60">
        <f t="shared" si="41"/>
        <v>8.0000000000000002E-3</v>
      </c>
      <c r="F84" s="44">
        <f t="shared" si="41"/>
        <v>46.48</v>
      </c>
      <c r="G84" s="60">
        <f t="shared" si="41"/>
        <v>-8.0000000000000002E-3</v>
      </c>
      <c r="H84" s="166"/>
      <c r="I84" s="166"/>
      <c r="J84" s="167"/>
    </row>
    <row r="85" spans="1:14" s="68" customFormat="1" ht="8.1" customHeight="1" x14ac:dyDescent="0.25">
      <c r="A85" s="144"/>
      <c r="B85" s="44"/>
      <c r="C85" s="60"/>
      <c r="D85" s="44"/>
      <c r="E85" s="60"/>
      <c r="F85" s="44"/>
      <c r="G85" s="60"/>
      <c r="H85" s="166"/>
      <c r="I85" s="166"/>
      <c r="J85" s="167"/>
    </row>
    <row r="86" spans="1:14" s="68" customFormat="1" ht="15" customHeight="1" x14ac:dyDescent="0.25">
      <c r="A86" s="161" t="s">
        <v>95</v>
      </c>
      <c r="B86" s="186">
        <f>SUM(B82:B84)</f>
        <v>46.48</v>
      </c>
      <c r="C86" s="187">
        <f>IFERROR(B86/$I$14,0)</f>
        <v>0</v>
      </c>
      <c r="D86" s="186">
        <f>SUM(D82:D84)</f>
        <v>0</v>
      </c>
      <c r="E86" s="187">
        <f>IFERROR(D86/$I$14,0)</f>
        <v>0</v>
      </c>
      <c r="F86" s="186">
        <f>IFERROR(B86-D86,0)</f>
        <v>46.48</v>
      </c>
      <c r="G86" s="187">
        <f>IFERROR(C86-E86,0)</f>
        <v>0</v>
      </c>
      <c r="H86" s="188"/>
      <c r="I86" s="188"/>
      <c r="J86" s="189"/>
    </row>
    <row r="87" spans="1:14" ht="8.1" customHeight="1" thickBot="1" x14ac:dyDescent="0.3">
      <c r="A87" s="190"/>
      <c r="B87" s="156"/>
      <c r="C87" s="156"/>
      <c r="D87" s="156"/>
      <c r="E87" s="156"/>
      <c r="F87" s="156"/>
      <c r="G87" s="156"/>
      <c r="H87" s="156"/>
      <c r="I87" s="156"/>
      <c r="J87" s="157"/>
    </row>
    <row r="88" spans="1:14" ht="15" customHeight="1" thickBot="1" x14ac:dyDescent="0.3">
      <c r="A88" s="280" t="s">
        <v>201</v>
      </c>
      <c r="B88" s="281"/>
      <c r="C88" s="281"/>
      <c r="D88" s="281"/>
      <c r="E88" s="281"/>
      <c r="F88" s="281"/>
      <c r="G88" s="281"/>
      <c r="H88" s="281"/>
      <c r="I88" s="281"/>
      <c r="J88" s="282"/>
    </row>
    <row r="89" spans="1:14" x14ac:dyDescent="0.25">
      <c r="A89" s="168"/>
      <c r="B89" s="145" t="s">
        <v>97</v>
      </c>
      <c r="C89" s="113" t="s">
        <v>124</v>
      </c>
      <c r="D89" s="113" t="s">
        <v>125</v>
      </c>
      <c r="E89" s="113" t="s">
        <v>99</v>
      </c>
      <c r="F89" s="113" t="s">
        <v>98</v>
      </c>
      <c r="G89" s="113" t="s">
        <v>100</v>
      </c>
      <c r="H89" s="113" t="s">
        <v>101</v>
      </c>
      <c r="I89" s="166"/>
      <c r="J89" s="167"/>
    </row>
    <row r="90" spans="1:14" x14ac:dyDescent="0.25">
      <c r="A90" s="144" t="s">
        <v>96</v>
      </c>
      <c r="B90" s="97"/>
      <c r="C90" s="97"/>
      <c r="D90" s="97"/>
      <c r="E90" s="97"/>
      <c r="F90" s="111">
        <f>IFERROR(B90+C90-D90-E90,0)</f>
        <v>0</v>
      </c>
      <c r="G90" s="97"/>
      <c r="H90" s="191">
        <f>F90-G90</f>
        <v>0</v>
      </c>
      <c r="I90" s="166"/>
      <c r="J90" s="167"/>
    </row>
    <row r="91" spans="1:14" x14ac:dyDescent="0.25">
      <c r="A91" s="144" t="s">
        <v>202</v>
      </c>
      <c r="B91" s="97"/>
      <c r="C91" s="97"/>
      <c r="D91" s="97"/>
      <c r="E91" s="97"/>
      <c r="F91" s="111">
        <f>IFERROR(B91+C91-D91-E91,0)</f>
        <v>0</v>
      </c>
      <c r="G91" s="191"/>
      <c r="H91" s="191"/>
      <c r="I91" s="166"/>
      <c r="J91" s="167"/>
    </row>
    <row r="92" spans="1:14" ht="8.1" customHeight="1" thickBot="1" x14ac:dyDescent="0.3">
      <c r="A92" s="190"/>
      <c r="B92" s="156"/>
      <c r="C92" s="156"/>
      <c r="D92" s="156"/>
      <c r="E92" s="156"/>
      <c r="F92" s="156"/>
      <c r="G92" s="156"/>
      <c r="H92" s="156"/>
      <c r="I92" s="156"/>
      <c r="J92" s="157"/>
    </row>
    <row r="93" spans="1:14" ht="15.75" thickBot="1" x14ac:dyDescent="0.3">
      <c r="A93" s="280" t="s">
        <v>155</v>
      </c>
      <c r="B93" s="281"/>
      <c r="C93" s="281"/>
      <c r="D93" s="281"/>
      <c r="E93" s="281"/>
      <c r="F93" s="281"/>
      <c r="G93" s="281"/>
      <c r="H93" s="281"/>
      <c r="I93" s="281"/>
      <c r="J93" s="282"/>
    </row>
    <row r="94" spans="1:14" x14ac:dyDescent="0.25">
      <c r="A94" s="144" t="s">
        <v>156</v>
      </c>
      <c r="B94" s="96"/>
      <c r="C94" s="96"/>
      <c r="D94" s="96"/>
      <c r="E94" s="96"/>
      <c r="F94" s="96"/>
      <c r="G94" s="96"/>
      <c r="H94" s="96"/>
      <c r="I94" s="192"/>
      <c r="J94" s="193"/>
      <c r="M94" s="207" t="s">
        <v>165</v>
      </c>
      <c r="N94" s="207" t="s">
        <v>174</v>
      </c>
    </row>
    <row r="95" spans="1:14" ht="15.75" thickBot="1" x14ac:dyDescent="0.3">
      <c r="A95" s="194" t="s">
        <v>155</v>
      </c>
      <c r="B95" s="96"/>
      <c r="C95" s="96"/>
      <c r="D95" s="96"/>
      <c r="E95" s="96"/>
      <c r="F95" s="96"/>
      <c r="G95" s="96"/>
      <c r="H95" s="96"/>
      <c r="I95" s="195"/>
      <c r="J95" s="196"/>
      <c r="M95" s="207" t="s">
        <v>197</v>
      </c>
      <c r="N95" s="207" t="s">
        <v>173</v>
      </c>
    </row>
    <row r="96" spans="1:14" ht="15.75" thickBot="1" x14ac:dyDescent="0.3">
      <c r="A96" s="280" t="s">
        <v>104</v>
      </c>
      <c r="B96" s="281"/>
      <c r="C96" s="281"/>
      <c r="D96" s="281"/>
      <c r="E96" s="281"/>
      <c r="F96" s="281"/>
      <c r="G96" s="281"/>
      <c r="H96" s="281"/>
      <c r="I96" s="281"/>
      <c r="J96" s="282"/>
      <c r="M96" s="207" t="s">
        <v>196</v>
      </c>
      <c r="N96" s="207" t="s">
        <v>175</v>
      </c>
    </row>
    <row r="97" spans="1:14" x14ac:dyDescent="0.25">
      <c r="A97" s="144" t="s">
        <v>105</v>
      </c>
      <c r="B97" s="96"/>
      <c r="C97" s="96"/>
      <c r="D97" s="96"/>
      <c r="E97" s="96"/>
      <c r="F97" s="96"/>
      <c r="G97" s="96"/>
      <c r="H97" s="96"/>
      <c r="I97" s="192"/>
      <c r="J97" s="193"/>
      <c r="M97" s="207" t="s">
        <v>166</v>
      </c>
      <c r="N97" s="207" t="s">
        <v>176</v>
      </c>
    </row>
    <row r="98" spans="1:14" ht="15.75" thickBot="1" x14ac:dyDescent="0.3">
      <c r="A98" s="194" t="s">
        <v>106</v>
      </c>
      <c r="B98" s="96"/>
      <c r="C98" s="96"/>
      <c r="D98" s="96"/>
      <c r="E98" s="96"/>
      <c r="F98" s="96"/>
      <c r="G98" s="96"/>
      <c r="H98" s="96"/>
      <c r="I98" s="195"/>
      <c r="J98" s="196"/>
      <c r="M98" s="207" t="s">
        <v>167</v>
      </c>
      <c r="N98" s="207" t="s">
        <v>177</v>
      </c>
    </row>
    <row r="99" spans="1:14" ht="15.75" thickBot="1" x14ac:dyDescent="0.3">
      <c r="A99" s="138"/>
      <c r="B99" s="139"/>
      <c r="C99" s="139"/>
      <c r="D99" s="139"/>
      <c r="E99" s="139"/>
      <c r="F99" s="139"/>
      <c r="G99" s="139"/>
      <c r="H99" s="139"/>
      <c r="I99" s="139"/>
      <c r="J99" s="140"/>
      <c r="M99" s="207" t="s">
        <v>168</v>
      </c>
      <c r="N99" s="207" t="s">
        <v>178</v>
      </c>
    </row>
    <row r="100" spans="1:14" x14ac:dyDescent="0.25">
      <c r="M100" s="207" t="s">
        <v>169</v>
      </c>
      <c r="N100" s="207" t="s">
        <v>179</v>
      </c>
    </row>
    <row r="101" spans="1:14" x14ac:dyDescent="0.25">
      <c r="M101" s="207" t="s">
        <v>170</v>
      </c>
      <c r="N101" s="207" t="s">
        <v>180</v>
      </c>
    </row>
    <row r="102" spans="1:14" x14ac:dyDescent="0.25">
      <c r="M102" s="207" t="s">
        <v>171</v>
      </c>
      <c r="N102" s="207" t="s">
        <v>181</v>
      </c>
    </row>
    <row r="103" spans="1:14" x14ac:dyDescent="0.25">
      <c r="M103" s="207" t="s">
        <v>172</v>
      </c>
      <c r="N103" s="207" t="s">
        <v>182</v>
      </c>
    </row>
    <row r="104" spans="1:14" x14ac:dyDescent="0.25">
      <c r="N104" s="207" t="s">
        <v>183</v>
      </c>
    </row>
    <row r="105" spans="1:14" x14ac:dyDescent="0.25">
      <c r="N105" s="207" t="s">
        <v>184</v>
      </c>
    </row>
    <row r="106" spans="1:14" x14ac:dyDescent="0.25">
      <c r="N106" s="207" t="s">
        <v>185</v>
      </c>
    </row>
    <row r="107" spans="1:14" x14ac:dyDescent="0.25">
      <c r="N107" s="207" t="s">
        <v>186</v>
      </c>
    </row>
    <row r="108" spans="1:14" x14ac:dyDescent="0.25">
      <c r="N108" s="207" t="s">
        <v>187</v>
      </c>
    </row>
    <row r="109" spans="1:14" x14ac:dyDescent="0.25">
      <c r="N109" s="207" t="s">
        <v>188</v>
      </c>
    </row>
    <row r="110" spans="1:14" x14ac:dyDescent="0.25">
      <c r="N110" s="207" t="s">
        <v>189</v>
      </c>
    </row>
    <row r="111" spans="1:14" x14ac:dyDescent="0.25">
      <c r="N111" s="207" t="s">
        <v>190</v>
      </c>
    </row>
    <row r="112" spans="1:14" x14ac:dyDescent="0.25">
      <c r="N112" s="207" t="s">
        <v>191</v>
      </c>
    </row>
    <row r="113" spans="14:14" x14ac:dyDescent="0.25">
      <c r="N113" s="207" t="s">
        <v>192</v>
      </c>
    </row>
    <row r="114" spans="14:14" x14ac:dyDescent="0.25">
      <c r="N114" s="207" t="s">
        <v>193</v>
      </c>
    </row>
    <row r="115" spans="14:14" x14ac:dyDescent="0.25">
      <c r="N115" s="207" t="s">
        <v>194</v>
      </c>
    </row>
    <row r="116" spans="14:14" x14ac:dyDescent="0.25">
      <c r="N116" s="207" t="s">
        <v>195</v>
      </c>
    </row>
  </sheetData>
  <sheetProtection password="98B7" sheet="1" objects="1" scenarios="1"/>
  <mergeCells count="9">
    <mergeCell ref="B3:H3"/>
    <mergeCell ref="A96:J96"/>
    <mergeCell ref="A93:J93"/>
    <mergeCell ref="A9:J9"/>
    <mergeCell ref="A34:J34"/>
    <mergeCell ref="A48:J48"/>
    <mergeCell ref="A88:J88"/>
    <mergeCell ref="A71:J71"/>
    <mergeCell ref="A80:J80"/>
  </mergeCells>
  <dataValidations disablePrompts="1" count="2">
    <dataValidation type="list" allowBlank="1" showInputMessage="1" showErrorMessage="1" sqref="B94:H94">
      <formula1>$N$94:$N$116</formula1>
    </dataValidation>
    <dataValidation type="list" allowBlank="1" showInputMessage="1" showErrorMessage="1" sqref="B95:H95">
      <formula1>$M$94:$M$103</formula1>
    </dataValidation>
  </dataValidations>
  <printOptions horizontalCentered="1"/>
  <pageMargins left="0.2" right="0.2" top="0.25" bottom="0.25" header="0.3" footer="0.3"/>
  <pageSetup scale="85" orientation="portrait" blackAndWhite="1" horizontalDpi="4294967293" verticalDpi="4294967293" r:id="rId1"/>
  <rowBreaks count="1" manualBreakCount="1">
    <brk id="70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Normal="100" workbookViewId="0">
      <selection activeCell="C3" sqref="C3"/>
    </sheetView>
  </sheetViews>
  <sheetFormatPr defaultRowHeight="15" x14ac:dyDescent="0.25"/>
  <cols>
    <col min="1" max="1" width="9.140625" style="1"/>
    <col min="2" max="2" width="20.85546875" style="1" customWidth="1"/>
    <col min="3" max="3" width="18.7109375" style="1" customWidth="1"/>
    <col min="4" max="4" width="9.140625" style="2" customWidth="1"/>
    <col min="5" max="5" width="8.42578125" style="1" customWidth="1"/>
    <col min="6" max="6" width="15.7109375" style="1" customWidth="1"/>
    <col min="7" max="7" width="28.5703125" style="1" customWidth="1"/>
    <col min="8" max="13" width="15.7109375" style="1" hidden="1" customWidth="1"/>
    <col min="14" max="14" width="15.7109375" style="1" customWidth="1"/>
    <col min="15" max="15" width="48" style="1" customWidth="1"/>
    <col min="16" max="16" width="30.140625" style="1" customWidth="1"/>
    <col min="17" max="17" width="15.7109375" style="1" hidden="1" customWidth="1"/>
    <col min="18" max="18" width="12" hidden="1" customWidth="1"/>
    <col min="19" max="19" width="21.85546875" hidden="1" customWidth="1"/>
  </cols>
  <sheetData>
    <row r="1" spans="1:19" ht="15.75" customHeight="1" x14ac:dyDescent="0.25">
      <c r="A1" s="252" t="s">
        <v>1</v>
      </c>
      <c r="B1" s="233">
        <f>'Controls Report Wk 1'!J2</f>
        <v>6</v>
      </c>
      <c r="C1" s="283" t="s">
        <v>253</v>
      </c>
      <c r="D1" s="283"/>
      <c r="E1" s="283"/>
      <c r="F1" s="283"/>
      <c r="G1" s="255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9" ht="15.75" customHeight="1" thickBot="1" x14ac:dyDescent="0.3">
      <c r="A2" s="252" t="s">
        <v>2</v>
      </c>
      <c r="B2" s="253">
        <v>1</v>
      </c>
      <c r="C2" s="283"/>
      <c r="D2" s="283"/>
      <c r="E2" s="283"/>
      <c r="F2" s="283"/>
      <c r="G2" s="255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ht="15.75" customHeight="1" thickBot="1" x14ac:dyDescent="0.3">
      <c r="A3" s="252"/>
      <c r="B3" s="233"/>
      <c r="C3" s="233"/>
      <c r="D3" s="254"/>
      <c r="E3" s="252"/>
      <c r="F3" s="252"/>
      <c r="G3" s="252"/>
      <c r="H3" s="3"/>
      <c r="I3" s="3"/>
      <c r="J3" s="3"/>
      <c r="K3" s="3"/>
      <c r="L3" s="3"/>
      <c r="M3" s="3"/>
      <c r="N3" s="3"/>
      <c r="O3" s="3"/>
      <c r="P3" s="3"/>
      <c r="Q3" s="3"/>
      <c r="R3" s="218" t="s">
        <v>110</v>
      </c>
      <c r="S3" s="87" t="s">
        <v>111</v>
      </c>
    </row>
    <row r="4" spans="1:19" ht="15.75" customHeight="1" thickBot="1" x14ac:dyDescent="0.3">
      <c r="A4" s="284" t="s">
        <v>32</v>
      </c>
      <c r="B4" s="285"/>
      <c r="C4" s="285"/>
      <c r="D4" s="285"/>
      <c r="E4" s="285"/>
      <c r="F4" s="285"/>
      <c r="G4" s="286"/>
      <c r="H4" s="199"/>
      <c r="I4" s="199"/>
      <c r="J4" s="199"/>
      <c r="K4" s="199"/>
      <c r="L4" s="199"/>
      <c r="M4" s="199"/>
      <c r="O4" s="275" t="s">
        <v>123</v>
      </c>
      <c r="P4" s="277"/>
      <c r="Q4" s="47"/>
      <c r="R4" s="95" t="s">
        <v>8</v>
      </c>
      <c r="S4" s="83" t="s">
        <v>10</v>
      </c>
    </row>
    <row r="5" spans="1:19" ht="30" x14ac:dyDescent="0.25">
      <c r="A5" s="78" t="s">
        <v>4</v>
      </c>
      <c r="B5" s="79" t="s">
        <v>237</v>
      </c>
      <c r="C5" s="80" t="s">
        <v>6</v>
      </c>
      <c r="D5" s="80" t="s">
        <v>5</v>
      </c>
      <c r="E5" s="80" t="s">
        <v>31</v>
      </c>
      <c r="F5" s="80" t="s">
        <v>26</v>
      </c>
      <c r="G5" s="81" t="s">
        <v>7</v>
      </c>
      <c r="H5" s="200" t="s">
        <v>160</v>
      </c>
      <c r="I5" s="200" t="s">
        <v>161</v>
      </c>
      <c r="J5" s="200" t="s">
        <v>3</v>
      </c>
      <c r="K5" s="200" t="s">
        <v>229</v>
      </c>
      <c r="L5" s="200" t="s">
        <v>230</v>
      </c>
      <c r="M5" s="200" t="s">
        <v>231</v>
      </c>
      <c r="N5" s="5"/>
      <c r="O5" s="89" t="s">
        <v>114</v>
      </c>
      <c r="P5" s="90" t="s">
        <v>111</v>
      </c>
      <c r="Q5" s="91"/>
      <c r="R5" s="82" t="s">
        <v>9</v>
      </c>
      <c r="S5" s="85" t="s">
        <v>17</v>
      </c>
    </row>
    <row r="6" spans="1:19" x14ac:dyDescent="0.25">
      <c r="A6" s="208"/>
      <c r="B6" s="209"/>
      <c r="C6" s="209"/>
      <c r="D6" s="210"/>
      <c r="E6" s="211"/>
      <c r="F6" s="211"/>
      <c r="G6" s="225"/>
      <c r="H6" s="201">
        <f>IF(F6="Food Cost",D6,0)</f>
        <v>0</v>
      </c>
      <c r="I6" s="201">
        <f>IF(F6="Paper Cost",D6,0)</f>
        <v>0</v>
      </c>
      <c r="J6" s="201">
        <f>IF(F6="Supplies",D6,0)</f>
        <v>0</v>
      </c>
      <c r="K6" s="201">
        <f>IF(F6="Mileage-Food",D6,0)</f>
        <v>0</v>
      </c>
      <c r="L6" s="201">
        <f>IF(F6="Mileage-Paper",D6,0)</f>
        <v>0</v>
      </c>
      <c r="M6" s="201">
        <f>IF(F6="Mileage-Supplies",D6,0)</f>
        <v>0</v>
      </c>
      <c r="N6" s="5"/>
      <c r="O6" s="203" t="s">
        <v>107</v>
      </c>
      <c r="P6" s="204" t="s">
        <v>112</v>
      </c>
      <c r="Q6" s="92"/>
      <c r="R6" s="82"/>
      <c r="S6" s="85" t="s">
        <v>3</v>
      </c>
    </row>
    <row r="7" spans="1:19" x14ac:dyDescent="0.25">
      <c r="A7" s="208"/>
      <c r="B7" s="209"/>
      <c r="C7" s="209"/>
      <c r="D7" s="210"/>
      <c r="E7" s="211"/>
      <c r="F7" s="211"/>
      <c r="G7" s="212"/>
      <c r="H7" s="201">
        <f>IF(F7="Food Cost",D7,0)</f>
        <v>0</v>
      </c>
      <c r="I7" s="201">
        <f>IF(F7="Paper Cost",D7,0)</f>
        <v>0</v>
      </c>
      <c r="J7" s="201">
        <f>IF(F7="Supplies",D7,0)</f>
        <v>0</v>
      </c>
      <c r="K7" s="201">
        <f>IF(F7="Mileage-Food",D7,0)</f>
        <v>0</v>
      </c>
      <c r="L7" s="201">
        <f>IF(F7="Mileage-Paper",D7,0)</f>
        <v>0</v>
      </c>
      <c r="M7" s="201">
        <f>IF(F7="Mileage-Supplies",D7,0)</f>
        <v>0</v>
      </c>
      <c r="O7" s="203" t="s">
        <v>108</v>
      </c>
      <c r="P7" s="204" t="s">
        <v>112</v>
      </c>
      <c r="Q7" s="92"/>
      <c r="R7" s="82"/>
      <c r="S7" s="85" t="s">
        <v>130</v>
      </c>
    </row>
    <row r="8" spans="1:19" x14ac:dyDescent="0.25">
      <c r="A8" s="208"/>
      <c r="B8" s="209"/>
      <c r="C8" s="209"/>
      <c r="D8" s="210"/>
      <c r="E8" s="211"/>
      <c r="F8" s="211"/>
      <c r="G8" s="212"/>
      <c r="H8" s="201">
        <f t="shared" ref="H8:H12" si="0">IF(F8="Food Cost",D8,0)</f>
        <v>0</v>
      </c>
      <c r="I8" s="201">
        <f t="shared" ref="I8:I12" si="1">IF(F8="Paper Cost",D8,0)</f>
        <v>0</v>
      </c>
      <c r="J8" s="201">
        <f t="shared" ref="J8:J12" si="2">IF(F8="Supplies",D8,0)</f>
        <v>0</v>
      </c>
      <c r="K8" s="201">
        <f t="shared" ref="K8:K25" si="3">IF(F8="Mileage-Food",D8,0)</f>
        <v>0</v>
      </c>
      <c r="L8" s="201">
        <f t="shared" ref="L8:L25" si="4">IF(F8="Mileage-Paper",D8,0)</f>
        <v>0</v>
      </c>
      <c r="M8" s="201">
        <f t="shared" ref="M8:M25" si="5">IF(F8="Mileage-Supplies",D8,0)</f>
        <v>0</v>
      </c>
      <c r="O8" s="203" t="s">
        <v>109</v>
      </c>
      <c r="P8" s="204" t="s">
        <v>113</v>
      </c>
      <c r="Q8" s="92"/>
      <c r="R8" s="82"/>
      <c r="S8" s="85" t="s">
        <v>14</v>
      </c>
    </row>
    <row r="9" spans="1:19" x14ac:dyDescent="0.25">
      <c r="A9" s="208"/>
      <c r="B9" s="209"/>
      <c r="C9" s="209"/>
      <c r="D9" s="210"/>
      <c r="E9" s="211"/>
      <c r="F9" s="211"/>
      <c r="G9" s="212"/>
      <c r="H9" s="201">
        <f t="shared" si="0"/>
        <v>0</v>
      </c>
      <c r="I9" s="201">
        <f t="shared" si="1"/>
        <v>0</v>
      </c>
      <c r="J9" s="201">
        <f t="shared" si="2"/>
        <v>0</v>
      </c>
      <c r="K9" s="201">
        <f t="shared" si="3"/>
        <v>0</v>
      </c>
      <c r="L9" s="201">
        <f t="shared" si="4"/>
        <v>0</v>
      </c>
      <c r="M9" s="201">
        <f t="shared" si="5"/>
        <v>0</v>
      </c>
      <c r="O9" s="205" t="s">
        <v>209</v>
      </c>
      <c r="P9" s="206" t="s">
        <v>3</v>
      </c>
      <c r="Q9" s="92"/>
      <c r="R9" s="82"/>
      <c r="S9" s="85" t="s">
        <v>13</v>
      </c>
    </row>
    <row r="10" spans="1:19" x14ac:dyDescent="0.25">
      <c r="A10" s="208"/>
      <c r="B10" s="209"/>
      <c r="C10" s="209"/>
      <c r="D10" s="210"/>
      <c r="E10" s="211"/>
      <c r="F10" s="211"/>
      <c r="G10" s="212"/>
      <c r="H10" s="201">
        <f t="shared" si="0"/>
        <v>0</v>
      </c>
      <c r="I10" s="201">
        <f t="shared" si="1"/>
        <v>0</v>
      </c>
      <c r="J10" s="201">
        <f t="shared" si="2"/>
        <v>0</v>
      </c>
      <c r="K10" s="201">
        <f t="shared" si="3"/>
        <v>0</v>
      </c>
      <c r="L10" s="201">
        <f t="shared" si="4"/>
        <v>0</v>
      </c>
      <c r="M10" s="201">
        <f t="shared" si="5"/>
        <v>0</v>
      </c>
      <c r="O10" s="205" t="s">
        <v>21</v>
      </c>
      <c r="P10" s="206" t="s">
        <v>210</v>
      </c>
      <c r="Q10" s="92"/>
      <c r="R10" s="82"/>
      <c r="S10" s="84" t="s">
        <v>15</v>
      </c>
    </row>
    <row r="11" spans="1:19" x14ac:dyDescent="0.25">
      <c r="A11" s="208"/>
      <c r="B11" s="209"/>
      <c r="C11" s="209"/>
      <c r="D11" s="210"/>
      <c r="E11" s="211"/>
      <c r="F11" s="211"/>
      <c r="G11" s="212"/>
      <c r="H11" s="201">
        <f t="shared" si="0"/>
        <v>0</v>
      </c>
      <c r="I11" s="201">
        <f t="shared" si="1"/>
        <v>0</v>
      </c>
      <c r="J11" s="201">
        <f t="shared" si="2"/>
        <v>0</v>
      </c>
      <c r="K11" s="201">
        <f t="shared" si="3"/>
        <v>0</v>
      </c>
      <c r="L11" s="201">
        <f t="shared" si="4"/>
        <v>0</v>
      </c>
      <c r="M11" s="201">
        <f t="shared" si="5"/>
        <v>0</v>
      </c>
      <c r="O11" s="203" t="s">
        <v>212</v>
      </c>
      <c r="P11" s="206" t="s">
        <v>211</v>
      </c>
      <c r="Q11" s="92"/>
      <c r="R11" s="82"/>
      <c r="S11" s="85" t="s">
        <v>229</v>
      </c>
    </row>
    <row r="12" spans="1:19" x14ac:dyDescent="0.25">
      <c r="A12" s="208"/>
      <c r="B12" s="209"/>
      <c r="C12" s="209"/>
      <c r="D12" s="210"/>
      <c r="E12" s="211"/>
      <c r="F12" s="211"/>
      <c r="G12" s="212"/>
      <c r="H12" s="201">
        <f t="shared" si="0"/>
        <v>0</v>
      </c>
      <c r="I12" s="201">
        <f t="shared" si="1"/>
        <v>0</v>
      </c>
      <c r="J12" s="201">
        <f t="shared" si="2"/>
        <v>0</v>
      </c>
      <c r="K12" s="201">
        <f t="shared" si="3"/>
        <v>0</v>
      </c>
      <c r="L12" s="201">
        <f t="shared" si="4"/>
        <v>0</v>
      </c>
      <c r="M12" s="201">
        <f t="shared" si="5"/>
        <v>0</v>
      </c>
      <c r="O12" s="203" t="s">
        <v>213</v>
      </c>
      <c r="P12" s="206" t="s">
        <v>214</v>
      </c>
      <c r="Q12" s="92"/>
      <c r="R12" s="82"/>
      <c r="S12" s="85" t="s">
        <v>230</v>
      </c>
    </row>
    <row r="13" spans="1:19" x14ac:dyDescent="0.25">
      <c r="A13" s="208"/>
      <c r="B13" s="209"/>
      <c r="C13" s="209"/>
      <c r="D13" s="210"/>
      <c r="E13" s="211"/>
      <c r="F13" s="211"/>
      <c r="G13" s="212"/>
      <c r="H13" s="201">
        <f t="shared" ref="H13:H18" si="6">IF(F13="Food Cost",D13,0)</f>
        <v>0</v>
      </c>
      <c r="I13" s="201">
        <f t="shared" ref="I13:I18" si="7">IF(F13="Paper Cost",D13,0)</f>
        <v>0</v>
      </c>
      <c r="J13" s="201">
        <f t="shared" ref="J13:J18" si="8">IF(F13="Supplies",D13,0)</f>
        <v>0</v>
      </c>
      <c r="K13" s="201">
        <f t="shared" si="3"/>
        <v>0</v>
      </c>
      <c r="L13" s="201">
        <f t="shared" si="4"/>
        <v>0</v>
      </c>
      <c r="M13" s="201">
        <f t="shared" si="5"/>
        <v>0</v>
      </c>
      <c r="O13" s="203" t="s">
        <v>116</v>
      </c>
      <c r="P13" s="204" t="s">
        <v>3</v>
      </c>
      <c r="Q13" s="92"/>
      <c r="R13" s="82"/>
      <c r="S13" s="85" t="s">
        <v>231</v>
      </c>
    </row>
    <row r="14" spans="1:19" x14ac:dyDescent="0.25">
      <c r="A14" s="208"/>
      <c r="B14" s="209"/>
      <c r="C14" s="209"/>
      <c r="D14" s="210"/>
      <c r="E14" s="211"/>
      <c r="F14" s="211"/>
      <c r="G14" s="212"/>
      <c r="H14" s="201">
        <f t="shared" si="6"/>
        <v>0</v>
      </c>
      <c r="I14" s="201">
        <f t="shared" si="7"/>
        <v>0</v>
      </c>
      <c r="J14" s="201">
        <f t="shared" si="8"/>
        <v>0</v>
      </c>
      <c r="K14" s="201">
        <f t="shared" si="3"/>
        <v>0</v>
      </c>
      <c r="L14" s="201">
        <f t="shared" si="4"/>
        <v>0</v>
      </c>
      <c r="M14" s="201">
        <f t="shared" si="5"/>
        <v>0</v>
      </c>
      <c r="O14" s="203" t="s">
        <v>29</v>
      </c>
      <c r="P14" s="204" t="s">
        <v>30</v>
      </c>
      <c r="Q14" s="92"/>
      <c r="R14" s="82"/>
      <c r="S14" s="85" t="s">
        <v>227</v>
      </c>
    </row>
    <row r="15" spans="1:19" x14ac:dyDescent="0.25">
      <c r="A15" s="208"/>
      <c r="B15" s="209"/>
      <c r="C15" s="209"/>
      <c r="D15" s="210"/>
      <c r="E15" s="211"/>
      <c r="F15" s="211"/>
      <c r="G15" s="212"/>
      <c r="H15" s="201">
        <f t="shared" si="6"/>
        <v>0</v>
      </c>
      <c r="I15" s="201">
        <f t="shared" si="7"/>
        <v>0</v>
      </c>
      <c r="J15" s="201">
        <f t="shared" si="8"/>
        <v>0</v>
      </c>
      <c r="K15" s="201">
        <f t="shared" si="3"/>
        <v>0</v>
      </c>
      <c r="L15" s="201">
        <f t="shared" si="4"/>
        <v>0</v>
      </c>
      <c r="M15" s="201">
        <f t="shared" si="5"/>
        <v>0</v>
      </c>
      <c r="O15" s="203" t="s">
        <v>28</v>
      </c>
      <c r="P15" s="204" t="s">
        <v>15</v>
      </c>
      <c r="Q15" s="92"/>
      <c r="R15" s="82"/>
      <c r="S15" s="84" t="s">
        <v>11</v>
      </c>
    </row>
    <row r="16" spans="1:19" x14ac:dyDescent="0.25">
      <c r="A16" s="208"/>
      <c r="B16" s="209"/>
      <c r="C16" s="209"/>
      <c r="D16" s="210"/>
      <c r="E16" s="211"/>
      <c r="F16" s="211"/>
      <c r="G16" s="212"/>
      <c r="H16" s="201">
        <f t="shared" si="6"/>
        <v>0</v>
      </c>
      <c r="I16" s="201">
        <f t="shared" si="7"/>
        <v>0</v>
      </c>
      <c r="J16" s="201">
        <f t="shared" si="8"/>
        <v>0</v>
      </c>
      <c r="K16" s="201">
        <f t="shared" si="3"/>
        <v>0</v>
      </c>
      <c r="L16" s="201">
        <f t="shared" si="4"/>
        <v>0</v>
      </c>
      <c r="M16" s="201">
        <f t="shared" si="5"/>
        <v>0</v>
      </c>
      <c r="O16" s="205" t="s">
        <v>27</v>
      </c>
      <c r="P16" s="206" t="s">
        <v>215</v>
      </c>
      <c r="Q16" s="92"/>
      <c r="R16" s="82"/>
      <c r="S16" s="84" t="s">
        <v>12</v>
      </c>
    </row>
    <row r="17" spans="1:19" x14ac:dyDescent="0.25">
      <c r="A17" s="208"/>
      <c r="B17" s="209"/>
      <c r="C17" s="209"/>
      <c r="D17" s="210"/>
      <c r="E17" s="211"/>
      <c r="F17" s="211"/>
      <c r="G17" s="212"/>
      <c r="H17" s="201">
        <f t="shared" si="6"/>
        <v>0</v>
      </c>
      <c r="I17" s="201">
        <f t="shared" si="7"/>
        <v>0</v>
      </c>
      <c r="J17" s="201">
        <f t="shared" si="8"/>
        <v>0</v>
      </c>
      <c r="K17" s="201">
        <f t="shared" si="3"/>
        <v>0</v>
      </c>
      <c r="L17" s="201">
        <f t="shared" si="4"/>
        <v>0</v>
      </c>
      <c r="M17" s="201">
        <f t="shared" si="5"/>
        <v>0</v>
      </c>
      <c r="O17" s="205" t="s">
        <v>25</v>
      </c>
      <c r="P17" s="206" t="s">
        <v>3</v>
      </c>
      <c r="Q17" s="92"/>
      <c r="R17" s="82"/>
      <c r="S17" s="85" t="s">
        <v>228</v>
      </c>
    </row>
    <row r="18" spans="1:19" x14ac:dyDescent="0.25">
      <c r="A18" s="208"/>
      <c r="B18" s="209"/>
      <c r="C18" s="209"/>
      <c r="D18" s="210"/>
      <c r="E18" s="211"/>
      <c r="F18" s="211"/>
      <c r="G18" s="212"/>
      <c r="H18" s="201">
        <f t="shared" si="6"/>
        <v>0</v>
      </c>
      <c r="I18" s="201">
        <f t="shared" si="7"/>
        <v>0</v>
      </c>
      <c r="J18" s="201">
        <f t="shared" si="8"/>
        <v>0</v>
      </c>
      <c r="K18" s="201">
        <f t="shared" si="3"/>
        <v>0</v>
      </c>
      <c r="L18" s="201">
        <f t="shared" si="4"/>
        <v>0</v>
      </c>
      <c r="M18" s="201">
        <f t="shared" si="5"/>
        <v>0</v>
      </c>
      <c r="O18" s="205" t="s">
        <v>216</v>
      </c>
      <c r="P18" s="206" t="s">
        <v>10</v>
      </c>
      <c r="Q18" s="92"/>
      <c r="R18" s="82"/>
      <c r="S18" s="85" t="s">
        <v>16</v>
      </c>
    </row>
    <row r="19" spans="1:19" ht="15.75" thickBot="1" x14ac:dyDescent="0.3">
      <c r="A19" s="208"/>
      <c r="B19" s="209"/>
      <c r="C19" s="209"/>
      <c r="D19" s="210"/>
      <c r="E19" s="211"/>
      <c r="F19" s="211"/>
      <c r="G19" s="212"/>
      <c r="H19" s="201">
        <f t="shared" ref="H19:H25" si="9">IF(F19="Food Cost",D19,0)</f>
        <v>0</v>
      </c>
      <c r="I19" s="201">
        <f t="shared" ref="I19:I25" si="10">IF(F19="Paper Cost",D19,0)</f>
        <v>0</v>
      </c>
      <c r="J19" s="201">
        <f t="shared" ref="J19:J25" si="11">IF(F19="Supplies",D19,0)</f>
        <v>0</v>
      </c>
      <c r="K19" s="201">
        <f t="shared" si="3"/>
        <v>0</v>
      </c>
      <c r="L19" s="201">
        <f t="shared" si="4"/>
        <v>0</v>
      </c>
      <c r="M19" s="201">
        <f t="shared" si="5"/>
        <v>0</v>
      </c>
      <c r="O19" s="205" t="s">
        <v>148</v>
      </c>
      <c r="P19" s="206" t="s">
        <v>10</v>
      </c>
      <c r="Q19" s="88"/>
      <c r="R19" s="82"/>
      <c r="S19" s="84" t="s">
        <v>30</v>
      </c>
    </row>
    <row r="20" spans="1:19" x14ac:dyDescent="0.25">
      <c r="A20" s="208"/>
      <c r="B20" s="209"/>
      <c r="C20" s="209"/>
      <c r="D20" s="210"/>
      <c r="E20" s="211"/>
      <c r="F20" s="211"/>
      <c r="G20" s="212"/>
      <c r="H20" s="201">
        <f t="shared" si="9"/>
        <v>0</v>
      </c>
      <c r="I20" s="201">
        <f t="shared" si="10"/>
        <v>0</v>
      </c>
      <c r="J20" s="201">
        <f t="shared" si="11"/>
        <v>0</v>
      </c>
      <c r="K20" s="201">
        <f t="shared" si="3"/>
        <v>0</v>
      </c>
      <c r="L20" s="201">
        <f t="shared" si="4"/>
        <v>0</v>
      </c>
      <c r="M20" s="201">
        <f t="shared" si="5"/>
        <v>0</v>
      </c>
      <c r="O20" s="205" t="s">
        <v>126</v>
      </c>
      <c r="P20" s="206" t="s">
        <v>17</v>
      </c>
      <c r="Q20" s="93"/>
      <c r="R20" s="219"/>
      <c r="S20" s="219"/>
    </row>
    <row r="21" spans="1:19" x14ac:dyDescent="0.25">
      <c r="A21" s="208"/>
      <c r="B21" s="209"/>
      <c r="C21" s="209"/>
      <c r="D21" s="210"/>
      <c r="E21" s="211"/>
      <c r="F21" s="211"/>
      <c r="G21" s="212"/>
      <c r="H21" s="201">
        <f t="shared" si="9"/>
        <v>0</v>
      </c>
      <c r="I21" s="201">
        <f t="shared" si="10"/>
        <v>0</v>
      </c>
      <c r="J21" s="201">
        <f t="shared" si="11"/>
        <v>0</v>
      </c>
      <c r="K21" s="201">
        <f t="shared" si="3"/>
        <v>0</v>
      </c>
      <c r="L21" s="201">
        <f t="shared" si="4"/>
        <v>0</v>
      </c>
      <c r="M21" s="201">
        <f t="shared" si="5"/>
        <v>0</v>
      </c>
      <c r="O21" s="205" t="s">
        <v>127</v>
      </c>
      <c r="P21" s="206" t="s">
        <v>3</v>
      </c>
      <c r="Q21" s="93"/>
      <c r="R21" s="220"/>
      <c r="S21" s="220"/>
    </row>
    <row r="22" spans="1:19" x14ac:dyDescent="0.25">
      <c r="A22" s="208"/>
      <c r="B22" s="209"/>
      <c r="C22" s="209"/>
      <c r="D22" s="210"/>
      <c r="E22" s="211"/>
      <c r="F22" s="211"/>
      <c r="G22" s="212"/>
      <c r="H22" s="201">
        <f t="shared" si="9"/>
        <v>0</v>
      </c>
      <c r="I22" s="201">
        <f t="shared" si="10"/>
        <v>0</v>
      </c>
      <c r="J22" s="201">
        <f t="shared" si="11"/>
        <v>0</v>
      </c>
      <c r="K22" s="201">
        <f t="shared" si="3"/>
        <v>0</v>
      </c>
      <c r="L22" s="201">
        <f t="shared" si="4"/>
        <v>0</v>
      </c>
      <c r="M22" s="201">
        <f t="shared" si="5"/>
        <v>0</v>
      </c>
      <c r="O22" s="205" t="s">
        <v>128</v>
      </c>
      <c r="P22" s="206" t="s">
        <v>15</v>
      </c>
      <c r="Q22" s="94"/>
      <c r="R22" s="220"/>
      <c r="S22" s="31"/>
    </row>
    <row r="23" spans="1:19" x14ac:dyDescent="0.25">
      <c r="A23" s="208"/>
      <c r="B23" s="209"/>
      <c r="C23" s="209"/>
      <c r="D23" s="210"/>
      <c r="E23" s="211"/>
      <c r="F23" s="211"/>
      <c r="G23" s="212"/>
      <c r="H23" s="201">
        <f t="shared" si="9"/>
        <v>0</v>
      </c>
      <c r="I23" s="201">
        <f t="shared" si="10"/>
        <v>0</v>
      </c>
      <c r="J23" s="201">
        <f t="shared" si="11"/>
        <v>0</v>
      </c>
      <c r="K23" s="201">
        <f t="shared" si="3"/>
        <v>0</v>
      </c>
      <c r="L23" s="201">
        <f t="shared" si="4"/>
        <v>0</v>
      </c>
      <c r="M23" s="201">
        <f t="shared" si="5"/>
        <v>0</v>
      </c>
      <c r="O23" s="205" t="s">
        <v>129</v>
      </c>
      <c r="P23" s="206" t="s">
        <v>130</v>
      </c>
      <c r="Q23" s="92"/>
      <c r="R23" s="220"/>
      <c r="S23" s="31"/>
    </row>
    <row r="24" spans="1:19" x14ac:dyDescent="0.25">
      <c r="A24" s="208"/>
      <c r="B24" s="209"/>
      <c r="C24" s="209"/>
      <c r="D24" s="210"/>
      <c r="E24" s="211"/>
      <c r="F24" s="211"/>
      <c r="G24" s="212"/>
      <c r="H24" s="201">
        <f t="shared" si="9"/>
        <v>0</v>
      </c>
      <c r="I24" s="201">
        <f t="shared" si="10"/>
        <v>0</v>
      </c>
      <c r="J24" s="201">
        <f t="shared" si="11"/>
        <v>0</v>
      </c>
      <c r="K24" s="201">
        <f t="shared" si="3"/>
        <v>0</v>
      </c>
      <c r="L24" s="201">
        <f t="shared" si="4"/>
        <v>0</v>
      </c>
      <c r="M24" s="201">
        <f t="shared" si="5"/>
        <v>0</v>
      </c>
      <c r="O24" s="205" t="s">
        <v>18</v>
      </c>
      <c r="P24" s="206" t="s">
        <v>19</v>
      </c>
      <c r="Q24" s="88"/>
      <c r="R24" s="220"/>
      <c r="S24" s="220"/>
    </row>
    <row r="25" spans="1:19" ht="15.75" thickBot="1" x14ac:dyDescent="0.3">
      <c r="A25" s="208"/>
      <c r="B25" s="209"/>
      <c r="C25" s="209"/>
      <c r="D25" s="210"/>
      <c r="E25" s="211"/>
      <c r="F25" s="211"/>
      <c r="G25" s="212"/>
      <c r="H25" s="201">
        <f t="shared" si="9"/>
        <v>0</v>
      </c>
      <c r="I25" s="201">
        <f t="shared" si="10"/>
        <v>0</v>
      </c>
      <c r="J25" s="201">
        <f t="shared" si="11"/>
        <v>0</v>
      </c>
      <c r="K25" s="201">
        <f t="shared" si="3"/>
        <v>0</v>
      </c>
      <c r="L25" s="201">
        <f t="shared" si="4"/>
        <v>0</v>
      </c>
      <c r="M25" s="201">
        <f t="shared" si="5"/>
        <v>0</v>
      </c>
      <c r="O25" s="205" t="s">
        <v>118</v>
      </c>
      <c r="P25" s="206" t="s">
        <v>120</v>
      </c>
      <c r="Q25" s="92"/>
      <c r="R25" s="220"/>
      <c r="S25" s="31"/>
    </row>
    <row r="26" spans="1:19" ht="16.5" thickBot="1" x14ac:dyDescent="0.3">
      <c r="A26" s="284" t="s">
        <v>34</v>
      </c>
      <c r="B26" s="285"/>
      <c r="C26" s="285"/>
      <c r="D26" s="285"/>
      <c r="E26" s="285"/>
      <c r="F26" s="285"/>
      <c r="G26" s="286"/>
      <c r="H26" s="202">
        <f t="shared" ref="H26:M26" si="12">SUM(H6:H25)</f>
        <v>0</v>
      </c>
      <c r="I26" s="202">
        <f t="shared" si="12"/>
        <v>0</v>
      </c>
      <c r="J26" s="202">
        <f t="shared" si="12"/>
        <v>0</v>
      </c>
      <c r="K26" s="202">
        <f t="shared" si="12"/>
        <v>0</v>
      </c>
      <c r="L26" s="202">
        <f t="shared" si="12"/>
        <v>0</v>
      </c>
      <c r="M26" s="202">
        <f t="shared" si="12"/>
        <v>0</v>
      </c>
      <c r="O26" s="205" t="s">
        <v>119</v>
      </c>
      <c r="P26" s="206" t="s">
        <v>121</v>
      </c>
      <c r="Q26" s="94"/>
      <c r="R26" s="220"/>
      <c r="S26" s="220"/>
    </row>
    <row r="27" spans="1:19" ht="30" x14ac:dyDescent="0.25">
      <c r="A27" s="78" t="s">
        <v>4</v>
      </c>
      <c r="B27" s="79" t="s">
        <v>33</v>
      </c>
      <c r="C27" s="80" t="s">
        <v>208</v>
      </c>
      <c r="D27" s="80" t="s">
        <v>5</v>
      </c>
      <c r="E27" s="80" t="s">
        <v>31</v>
      </c>
      <c r="F27" s="80" t="s">
        <v>26</v>
      </c>
      <c r="G27" s="81" t="s">
        <v>7</v>
      </c>
      <c r="H27" s="200" t="s">
        <v>160</v>
      </c>
      <c r="I27" s="200" t="s">
        <v>161</v>
      </c>
      <c r="J27" s="200" t="s">
        <v>3</v>
      </c>
      <c r="K27" s="200" t="s">
        <v>130</v>
      </c>
      <c r="L27" s="200"/>
      <c r="M27" s="200"/>
      <c r="O27" s="205" t="s">
        <v>217</v>
      </c>
      <c r="P27" s="206" t="s">
        <v>122</v>
      </c>
      <c r="Q27" s="94"/>
      <c r="R27" s="220"/>
      <c r="S27" s="220"/>
    </row>
    <row r="28" spans="1:19" x14ac:dyDescent="0.25">
      <c r="A28" s="208">
        <v>42005</v>
      </c>
      <c r="B28" s="209" t="s">
        <v>232</v>
      </c>
      <c r="C28" s="209" t="s">
        <v>233</v>
      </c>
      <c r="D28" s="210">
        <v>46.48</v>
      </c>
      <c r="E28" s="211" t="s">
        <v>9</v>
      </c>
      <c r="F28" s="211" t="s">
        <v>3</v>
      </c>
      <c r="G28" s="225"/>
      <c r="H28" s="201">
        <f>IF(F28="Food Cost",D28,0)</f>
        <v>0</v>
      </c>
      <c r="I28" s="201">
        <f>IF(F28="Paper Cost",D28,0)</f>
        <v>0</v>
      </c>
      <c r="J28" s="201">
        <f>IF(F28="Supplies",D28,0)</f>
        <v>46.48</v>
      </c>
      <c r="K28" s="201">
        <f>IF(F28="Delivery Surcharge",D28,0)</f>
        <v>0</v>
      </c>
      <c r="L28" s="201"/>
      <c r="M28" s="201"/>
      <c r="O28" s="205" t="s">
        <v>223</v>
      </c>
      <c r="P28" s="206" t="s">
        <v>10</v>
      </c>
      <c r="Q28" s="94"/>
      <c r="R28" s="31"/>
      <c r="S28" s="220"/>
    </row>
    <row r="29" spans="1:19" x14ac:dyDescent="0.25">
      <c r="A29" s="208">
        <v>42005</v>
      </c>
      <c r="B29" s="209" t="s">
        <v>232</v>
      </c>
      <c r="C29" s="209" t="s">
        <v>233</v>
      </c>
      <c r="D29" s="210">
        <v>328.97</v>
      </c>
      <c r="E29" s="211" t="s">
        <v>9</v>
      </c>
      <c r="F29" s="211" t="s">
        <v>17</v>
      </c>
      <c r="G29" s="212"/>
      <c r="H29" s="201">
        <f>IF(F29="Food Cost",D29,0)</f>
        <v>0</v>
      </c>
      <c r="I29" s="201">
        <f>IF(F29="Paper Cost",D29,0)</f>
        <v>328.97</v>
      </c>
      <c r="J29" s="201">
        <f>IF(F29="Supplies",D29,0)</f>
        <v>0</v>
      </c>
      <c r="K29" s="201">
        <f>IF(F29="Delivery Surcharge",D29,0)</f>
        <v>0</v>
      </c>
      <c r="L29" s="201"/>
      <c r="M29" s="201"/>
      <c r="O29" s="205" t="s">
        <v>224</v>
      </c>
      <c r="P29" s="206" t="s">
        <v>17</v>
      </c>
      <c r="Q29" s="93"/>
      <c r="R29" s="31"/>
      <c r="S29" s="220"/>
    </row>
    <row r="30" spans="1:19" x14ac:dyDescent="0.25">
      <c r="A30" s="208">
        <v>42005</v>
      </c>
      <c r="B30" s="209" t="s">
        <v>232</v>
      </c>
      <c r="C30" s="209" t="s">
        <v>233</v>
      </c>
      <c r="D30" s="210">
        <v>2511.13</v>
      </c>
      <c r="E30" s="211" t="s">
        <v>9</v>
      </c>
      <c r="F30" s="211" t="s">
        <v>10</v>
      </c>
      <c r="G30" s="212"/>
      <c r="H30" s="201">
        <f>IF(F30="Food Cost",D30,0)</f>
        <v>2511.13</v>
      </c>
      <c r="I30" s="201">
        <f>IF(F30="Paper Cost",D30,0)</f>
        <v>0</v>
      </c>
      <c r="J30" s="201">
        <f>IF(F30="Supplies",D30,0)</f>
        <v>0</v>
      </c>
      <c r="K30" s="201">
        <f>IF(F30="Delivery Surcharge",D30,0)</f>
        <v>0</v>
      </c>
      <c r="L30" s="201"/>
      <c r="M30" s="201"/>
      <c r="O30" s="205" t="s">
        <v>225</v>
      </c>
      <c r="P30" s="206" t="s">
        <v>3</v>
      </c>
      <c r="Q30" s="93"/>
    </row>
    <row r="31" spans="1:19" ht="15.75" customHeight="1" x14ac:dyDescent="0.25">
      <c r="A31" s="208"/>
      <c r="B31" s="209" t="s">
        <v>232</v>
      </c>
      <c r="C31" s="209" t="s">
        <v>233</v>
      </c>
      <c r="D31" s="210">
        <v>35</v>
      </c>
      <c r="E31" s="211" t="s">
        <v>9</v>
      </c>
      <c r="F31" s="211" t="s">
        <v>130</v>
      </c>
      <c r="G31" s="212"/>
      <c r="H31" s="201">
        <f>IF(F31="Food Cost",D31,0)</f>
        <v>0</v>
      </c>
      <c r="I31" s="201">
        <f>IF(F31="Paper Cost",D31,0)</f>
        <v>0</v>
      </c>
      <c r="J31" s="201">
        <f>IF(F31="Supplies",D31,0)</f>
        <v>0</v>
      </c>
      <c r="K31" s="201">
        <f>IF(F31="Delivery Surcharge",D31,0)</f>
        <v>35</v>
      </c>
      <c r="L31" s="201"/>
      <c r="M31" s="201"/>
      <c r="O31" s="205" t="s">
        <v>226</v>
      </c>
      <c r="P31" s="206" t="s">
        <v>227</v>
      </c>
      <c r="Q31" s="94"/>
    </row>
    <row r="32" spans="1:19" x14ac:dyDescent="0.25">
      <c r="A32" s="208"/>
      <c r="B32" s="209"/>
      <c r="C32" s="209"/>
      <c r="D32" s="210"/>
      <c r="E32" s="211"/>
      <c r="F32" s="211"/>
      <c r="G32" s="212"/>
      <c r="H32" s="201">
        <f>IF(F32="Food Cost",D32,0)</f>
        <v>0</v>
      </c>
      <c r="I32" s="201">
        <f>IF(F32="Paper Cost",D32,0)</f>
        <v>0</v>
      </c>
      <c r="J32" s="201">
        <f>IF(F32="Supplies",D32,0)</f>
        <v>0</v>
      </c>
      <c r="K32" s="201">
        <f t="shared" ref="K32:K46" si="13">IF(F32="Delivery Surcharge",D32,0)</f>
        <v>0</v>
      </c>
      <c r="L32" s="201"/>
      <c r="M32" s="201"/>
      <c r="O32" s="205" t="s">
        <v>117</v>
      </c>
      <c r="P32" s="206" t="s">
        <v>3</v>
      </c>
      <c r="Q32" s="94"/>
    </row>
    <row r="33" spans="1:17" x14ac:dyDescent="0.25">
      <c r="A33" s="208"/>
      <c r="B33" s="209"/>
      <c r="C33" s="209"/>
      <c r="D33" s="210"/>
      <c r="E33" s="211"/>
      <c r="F33" s="211"/>
      <c r="G33" s="212"/>
      <c r="H33" s="201">
        <f t="shared" ref="H33:H36" si="14">IF(F33="Food Cost",D33,0)</f>
        <v>0</v>
      </c>
      <c r="I33" s="201">
        <f t="shared" ref="I33:I36" si="15">IF(F33="Paper Cost",D33,0)</f>
        <v>0</v>
      </c>
      <c r="J33" s="201">
        <f t="shared" ref="J33:J36" si="16">IF(F33="Supplies",D33,0)</f>
        <v>0</v>
      </c>
      <c r="K33" s="201">
        <f t="shared" si="13"/>
        <v>0</v>
      </c>
      <c r="L33" s="201"/>
      <c r="M33" s="201"/>
      <c r="O33" s="205" t="s">
        <v>218</v>
      </c>
      <c r="P33" s="206" t="s">
        <v>3</v>
      </c>
      <c r="Q33" s="94"/>
    </row>
    <row r="34" spans="1:17" x14ac:dyDescent="0.25">
      <c r="A34" s="208"/>
      <c r="B34" s="209"/>
      <c r="C34" s="209"/>
      <c r="D34" s="210"/>
      <c r="E34" s="211"/>
      <c r="F34" s="211"/>
      <c r="G34" s="212"/>
      <c r="H34" s="201">
        <f t="shared" si="14"/>
        <v>0</v>
      </c>
      <c r="I34" s="201">
        <f t="shared" si="15"/>
        <v>0</v>
      </c>
      <c r="J34" s="201">
        <f t="shared" si="16"/>
        <v>0</v>
      </c>
      <c r="K34" s="201">
        <f t="shared" si="13"/>
        <v>0</v>
      </c>
      <c r="L34" s="201"/>
      <c r="M34" s="201"/>
      <c r="O34" s="205" t="s">
        <v>20</v>
      </c>
      <c r="P34" s="206" t="s">
        <v>14</v>
      </c>
      <c r="Q34" s="94"/>
    </row>
    <row r="35" spans="1:17" x14ac:dyDescent="0.25">
      <c r="A35" s="208"/>
      <c r="B35" s="209"/>
      <c r="C35" s="209"/>
      <c r="D35" s="210"/>
      <c r="E35" s="211"/>
      <c r="F35" s="211"/>
      <c r="G35" s="212"/>
      <c r="H35" s="201">
        <f t="shared" si="14"/>
        <v>0</v>
      </c>
      <c r="I35" s="201">
        <f t="shared" si="15"/>
        <v>0</v>
      </c>
      <c r="J35" s="201">
        <f t="shared" si="16"/>
        <v>0</v>
      </c>
      <c r="K35" s="201">
        <f t="shared" si="13"/>
        <v>0</v>
      </c>
      <c r="L35" s="201"/>
      <c r="M35" s="201"/>
      <c r="O35" s="205" t="s">
        <v>222</v>
      </c>
      <c r="P35" s="206" t="s">
        <v>122</v>
      </c>
      <c r="Q35" s="94"/>
    </row>
    <row r="36" spans="1:17" x14ac:dyDescent="0.25">
      <c r="A36" s="208"/>
      <c r="B36" s="209"/>
      <c r="C36" s="209"/>
      <c r="D36" s="210"/>
      <c r="E36" s="211"/>
      <c r="F36" s="211"/>
      <c r="G36" s="212"/>
      <c r="H36" s="201">
        <f t="shared" si="14"/>
        <v>0</v>
      </c>
      <c r="I36" s="201">
        <f t="shared" si="15"/>
        <v>0</v>
      </c>
      <c r="J36" s="201">
        <f t="shared" si="16"/>
        <v>0</v>
      </c>
      <c r="K36" s="201">
        <f t="shared" si="13"/>
        <v>0</v>
      </c>
      <c r="L36" s="201"/>
      <c r="M36" s="201"/>
      <c r="O36" s="205" t="s">
        <v>220</v>
      </c>
      <c r="P36" s="206" t="s">
        <v>115</v>
      </c>
      <c r="Q36" s="94"/>
    </row>
    <row r="37" spans="1:17" x14ac:dyDescent="0.25">
      <c r="A37" s="208"/>
      <c r="B37" s="209"/>
      <c r="C37" s="209"/>
      <c r="D37" s="210"/>
      <c r="E37" s="211"/>
      <c r="F37" s="211"/>
      <c r="G37" s="212"/>
      <c r="H37" s="201">
        <f t="shared" ref="H37:H46" si="17">IF(F37="Food Cost",D37,0)</f>
        <v>0</v>
      </c>
      <c r="I37" s="201">
        <f t="shared" ref="I37:I46" si="18">IF(F37="Paper Cost",D37,0)</f>
        <v>0</v>
      </c>
      <c r="J37" s="201">
        <f t="shared" ref="J37:J46" si="19">IF(F37="Supplies",D37,0)</f>
        <v>0</v>
      </c>
      <c r="K37" s="201">
        <f t="shared" si="13"/>
        <v>0</v>
      </c>
      <c r="L37" s="201"/>
      <c r="M37" s="201"/>
      <c r="O37" s="205" t="s">
        <v>221</v>
      </c>
      <c r="P37" s="206" t="s">
        <v>219</v>
      </c>
      <c r="Q37" s="94"/>
    </row>
    <row r="38" spans="1:17" x14ac:dyDescent="0.25">
      <c r="A38" s="208"/>
      <c r="B38" s="209"/>
      <c r="C38" s="209"/>
      <c r="D38" s="210"/>
      <c r="E38" s="211"/>
      <c r="F38" s="211"/>
      <c r="G38" s="212"/>
      <c r="H38" s="201">
        <f t="shared" si="17"/>
        <v>0</v>
      </c>
      <c r="I38" s="201">
        <f t="shared" si="18"/>
        <v>0</v>
      </c>
      <c r="J38" s="201">
        <f t="shared" si="19"/>
        <v>0</v>
      </c>
      <c r="K38" s="201">
        <f t="shared" si="13"/>
        <v>0</v>
      </c>
      <c r="L38" s="201"/>
      <c r="M38" s="201"/>
      <c r="O38" s="205" t="s">
        <v>22</v>
      </c>
      <c r="P38" s="206" t="s">
        <v>3</v>
      </c>
      <c r="Q38" s="93"/>
    </row>
    <row r="39" spans="1:17" x14ac:dyDescent="0.25">
      <c r="A39" s="208"/>
      <c r="B39" s="209"/>
      <c r="C39" s="209"/>
      <c r="D39" s="210"/>
      <c r="E39" s="211"/>
      <c r="F39" s="211"/>
      <c r="G39" s="212"/>
      <c r="H39" s="201">
        <f t="shared" si="17"/>
        <v>0</v>
      </c>
      <c r="I39" s="201">
        <f t="shared" si="18"/>
        <v>0</v>
      </c>
      <c r="J39" s="201">
        <f t="shared" si="19"/>
        <v>0</v>
      </c>
      <c r="K39" s="201">
        <f t="shared" si="13"/>
        <v>0</v>
      </c>
      <c r="L39" s="201"/>
      <c r="M39" s="201"/>
      <c r="O39" s="205" t="s">
        <v>23</v>
      </c>
      <c r="P39" s="206" t="s">
        <v>3</v>
      </c>
      <c r="Q39" s="94"/>
    </row>
    <row r="40" spans="1:17" ht="15.75" thickBot="1" x14ac:dyDescent="0.3">
      <c r="A40" s="208"/>
      <c r="B40" s="209"/>
      <c r="C40" s="209"/>
      <c r="D40" s="210"/>
      <c r="E40" s="211"/>
      <c r="F40" s="211"/>
      <c r="G40" s="212"/>
      <c r="H40" s="201">
        <f t="shared" si="17"/>
        <v>0</v>
      </c>
      <c r="I40" s="201">
        <f t="shared" si="18"/>
        <v>0</v>
      </c>
      <c r="J40" s="201">
        <f t="shared" si="19"/>
        <v>0</v>
      </c>
      <c r="K40" s="201">
        <f t="shared" si="13"/>
        <v>0</v>
      </c>
      <c r="L40" s="201"/>
      <c r="M40" s="201"/>
      <c r="O40" s="205" t="s">
        <v>24</v>
      </c>
      <c r="P40" s="206" t="s">
        <v>3</v>
      </c>
      <c r="Q40" s="94"/>
    </row>
    <row r="41" spans="1:17" x14ac:dyDescent="0.25">
      <c r="A41" s="208"/>
      <c r="B41" s="209"/>
      <c r="C41" s="209"/>
      <c r="D41" s="210"/>
      <c r="E41" s="211"/>
      <c r="F41" s="211"/>
      <c r="G41" s="212"/>
      <c r="H41" s="201">
        <f t="shared" si="17"/>
        <v>0</v>
      </c>
      <c r="I41" s="201">
        <f t="shared" si="18"/>
        <v>0</v>
      </c>
      <c r="J41" s="201">
        <f t="shared" si="19"/>
        <v>0</v>
      </c>
      <c r="K41" s="201">
        <f t="shared" si="13"/>
        <v>0</v>
      </c>
      <c r="L41" s="201"/>
      <c r="M41" s="201"/>
      <c r="O41" s="223"/>
      <c r="P41" s="223"/>
      <c r="Q41" s="94"/>
    </row>
    <row r="42" spans="1:17" x14ac:dyDescent="0.25">
      <c r="A42" s="208"/>
      <c r="B42" s="209"/>
      <c r="C42" s="209"/>
      <c r="D42" s="210"/>
      <c r="E42" s="211"/>
      <c r="F42" s="211"/>
      <c r="G42" s="212"/>
      <c r="H42" s="201">
        <f t="shared" si="17"/>
        <v>0</v>
      </c>
      <c r="I42" s="201">
        <f t="shared" si="18"/>
        <v>0</v>
      </c>
      <c r="J42" s="201">
        <f t="shared" si="19"/>
        <v>0</v>
      </c>
      <c r="K42" s="201">
        <f t="shared" si="13"/>
        <v>0</v>
      </c>
      <c r="L42" s="201"/>
      <c r="M42" s="201"/>
      <c r="O42" s="224"/>
      <c r="P42" s="224"/>
      <c r="Q42" s="93"/>
    </row>
    <row r="43" spans="1:17" x14ac:dyDescent="0.25">
      <c r="A43" s="208"/>
      <c r="B43" s="209"/>
      <c r="C43" s="209"/>
      <c r="D43" s="210"/>
      <c r="E43" s="211"/>
      <c r="F43" s="211"/>
      <c r="G43" s="212"/>
      <c r="H43" s="201">
        <f t="shared" si="17"/>
        <v>0</v>
      </c>
      <c r="I43" s="201">
        <f t="shared" si="18"/>
        <v>0</v>
      </c>
      <c r="J43" s="201">
        <f t="shared" si="19"/>
        <v>0</v>
      </c>
      <c r="K43" s="201">
        <f t="shared" si="13"/>
        <v>0</v>
      </c>
      <c r="L43" s="201"/>
      <c r="M43" s="201"/>
      <c r="O43" s="224"/>
      <c r="P43" s="224"/>
      <c r="Q43" s="93"/>
    </row>
    <row r="44" spans="1:17" x14ac:dyDescent="0.25">
      <c r="A44" s="208"/>
      <c r="B44" s="209"/>
      <c r="C44" s="209"/>
      <c r="D44" s="210"/>
      <c r="E44" s="211"/>
      <c r="F44" s="211"/>
      <c r="G44" s="212"/>
      <c r="H44" s="201">
        <f t="shared" si="17"/>
        <v>0</v>
      </c>
      <c r="I44" s="201">
        <f t="shared" si="18"/>
        <v>0</v>
      </c>
      <c r="J44" s="201">
        <f t="shared" si="19"/>
        <v>0</v>
      </c>
      <c r="K44" s="201">
        <f t="shared" si="13"/>
        <v>0</v>
      </c>
      <c r="L44" s="201"/>
      <c r="M44" s="201"/>
      <c r="O44" s="224"/>
      <c r="P44" s="224"/>
      <c r="Q44" s="93"/>
    </row>
    <row r="45" spans="1:17" x14ac:dyDescent="0.25">
      <c r="A45" s="208"/>
      <c r="B45" s="209"/>
      <c r="C45" s="209"/>
      <c r="D45" s="210"/>
      <c r="E45" s="211"/>
      <c r="F45" s="211"/>
      <c r="G45" s="212"/>
      <c r="H45" s="201">
        <f t="shared" si="17"/>
        <v>0</v>
      </c>
      <c r="I45" s="201">
        <f t="shared" si="18"/>
        <v>0</v>
      </c>
      <c r="J45" s="201">
        <f t="shared" si="19"/>
        <v>0</v>
      </c>
      <c r="K45" s="201">
        <f t="shared" si="13"/>
        <v>0</v>
      </c>
      <c r="L45" s="201"/>
      <c r="M45" s="201"/>
      <c r="O45" s="224"/>
      <c r="P45" s="224"/>
      <c r="Q45" s="94"/>
    </row>
    <row r="46" spans="1:17" ht="15.75" thickBot="1" x14ac:dyDescent="0.3">
      <c r="A46" s="213"/>
      <c r="B46" s="214"/>
      <c r="C46" s="214"/>
      <c r="D46" s="215"/>
      <c r="E46" s="216"/>
      <c r="F46" s="216"/>
      <c r="G46" s="217"/>
      <c r="H46" s="201">
        <f t="shared" si="17"/>
        <v>0</v>
      </c>
      <c r="I46" s="201">
        <f t="shared" si="18"/>
        <v>0</v>
      </c>
      <c r="J46" s="201">
        <f t="shared" si="19"/>
        <v>0</v>
      </c>
      <c r="K46" s="201">
        <f t="shared" si="13"/>
        <v>0</v>
      </c>
      <c r="L46" s="201"/>
      <c r="M46" s="201"/>
      <c r="O46" s="224"/>
      <c r="P46" s="224"/>
      <c r="Q46" s="94"/>
    </row>
    <row r="47" spans="1:17" s="127" customFormat="1" ht="15.75" x14ac:dyDescent="0.25">
      <c r="A47" s="256"/>
      <c r="B47" s="257"/>
      <c r="C47" s="257"/>
      <c r="D47" s="258"/>
      <c r="E47" s="259"/>
      <c r="F47" s="259"/>
      <c r="G47" s="257"/>
      <c r="H47" s="260">
        <f>SUM(H28:H46)</f>
        <v>2511.13</v>
      </c>
      <c r="I47" s="260">
        <f>SUM(I28:I46)</f>
        <v>328.97</v>
      </c>
      <c r="J47" s="260">
        <f>SUM(J28:J46)</f>
        <v>46.48</v>
      </c>
      <c r="K47" s="260">
        <f>SUM(K28:K46)</f>
        <v>35</v>
      </c>
      <c r="L47" s="260"/>
      <c r="M47" s="260"/>
      <c r="N47" s="261"/>
      <c r="O47" s="262"/>
      <c r="P47" s="262"/>
      <c r="Q47" s="263"/>
    </row>
    <row r="48" spans="1:17" s="127" customFormat="1" x14ac:dyDescent="0.25">
      <c r="A48" s="261"/>
      <c r="B48" s="261"/>
      <c r="C48" s="264" t="s">
        <v>251</v>
      </c>
      <c r="D48" s="265" t="s">
        <v>157</v>
      </c>
      <c r="E48" s="266" t="s">
        <v>163</v>
      </c>
      <c r="F48" s="266" t="s">
        <v>44</v>
      </c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</row>
    <row r="49" spans="1:17" s="127" customFormat="1" x14ac:dyDescent="0.25">
      <c r="A49" s="261"/>
      <c r="B49" s="261"/>
      <c r="C49" s="267" t="s">
        <v>158</v>
      </c>
      <c r="D49" s="268">
        <f>SUM(H26,K26)</f>
        <v>0</v>
      </c>
      <c r="E49" s="268">
        <f>H47</f>
        <v>2511.13</v>
      </c>
      <c r="F49" s="268">
        <f>SUM(D49:E49)</f>
        <v>2511.13</v>
      </c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</row>
    <row r="50" spans="1:17" s="127" customFormat="1" x14ac:dyDescent="0.25">
      <c r="A50" s="261"/>
      <c r="B50" s="261"/>
      <c r="C50" s="267" t="s">
        <v>162</v>
      </c>
      <c r="D50" s="269">
        <f>SUM(I26,L26)</f>
        <v>0</v>
      </c>
      <c r="E50" s="269">
        <f>I47</f>
        <v>328.97</v>
      </c>
      <c r="F50" s="269">
        <f t="shared" ref="F50:F52" si="20">SUM(D50:E50)</f>
        <v>328.97</v>
      </c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</row>
    <row r="51" spans="1:17" s="127" customFormat="1" x14ac:dyDescent="0.25">
      <c r="A51" s="261"/>
      <c r="B51" s="261"/>
      <c r="C51" s="267" t="s">
        <v>159</v>
      </c>
      <c r="D51" s="269">
        <f>SUM(J26,M26)</f>
        <v>0</v>
      </c>
      <c r="E51" s="269">
        <f>J47</f>
        <v>46.48</v>
      </c>
      <c r="F51" s="269">
        <f t="shared" si="20"/>
        <v>46.48</v>
      </c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</row>
    <row r="52" spans="1:17" s="127" customFormat="1" x14ac:dyDescent="0.25">
      <c r="A52" s="261"/>
      <c r="B52" s="261"/>
      <c r="C52" s="270" t="s">
        <v>238</v>
      </c>
      <c r="D52" s="271"/>
      <c r="E52" s="272">
        <f>K47</f>
        <v>35</v>
      </c>
      <c r="F52" s="272">
        <f t="shared" si="20"/>
        <v>35</v>
      </c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</row>
    <row r="53" spans="1:17" s="127" customFormat="1" x14ac:dyDescent="0.25">
      <c r="A53" s="261"/>
      <c r="B53" s="261"/>
      <c r="C53" s="270" t="s">
        <v>44</v>
      </c>
      <c r="D53" s="272">
        <f>SUM(D49:D52)</f>
        <v>0</v>
      </c>
      <c r="E53" s="272">
        <f>SUM(E49:E52)</f>
        <v>2921.5800000000004</v>
      </c>
      <c r="F53" s="272">
        <f>SUM(F49:F52)</f>
        <v>2921.5800000000004</v>
      </c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</row>
    <row r="54" spans="1:17" s="127" customFormat="1" x14ac:dyDescent="0.25">
      <c r="A54" s="261"/>
      <c r="B54" s="261"/>
      <c r="C54" s="261"/>
      <c r="D54" s="273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</row>
    <row r="55" spans="1:17" s="127" customFormat="1" x14ac:dyDescent="0.25">
      <c r="A55" s="261"/>
      <c r="B55" s="274" t="s">
        <v>234</v>
      </c>
      <c r="C55" s="261"/>
      <c r="D55" s="273"/>
      <c r="E55" s="261"/>
      <c r="F55" s="274" t="s">
        <v>235</v>
      </c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</row>
    <row r="56" spans="1:17" s="127" customFormat="1" x14ac:dyDescent="0.25">
      <c r="A56" s="261"/>
      <c r="B56" s="261"/>
      <c r="C56" s="261"/>
      <c r="D56" s="273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</row>
    <row r="57" spans="1:17" s="127" customFormat="1" ht="15.75" thickBot="1" x14ac:dyDescent="0.3">
      <c r="A57" s="261"/>
      <c r="B57" s="156"/>
      <c r="C57" s="156"/>
      <c r="D57" s="273"/>
      <c r="E57" s="261"/>
      <c r="F57" s="156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</row>
    <row r="58" spans="1:17" s="127" customFormat="1" x14ac:dyDescent="0.25">
      <c r="A58" s="261"/>
      <c r="B58" s="274" t="s">
        <v>236</v>
      </c>
      <c r="C58" s="261"/>
      <c r="D58" s="273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</row>
  </sheetData>
  <sheetProtection password="98B7" sheet="1" objects="1" scenarios="1"/>
  <mergeCells count="4">
    <mergeCell ref="C1:F2"/>
    <mergeCell ref="A4:G4"/>
    <mergeCell ref="O4:P4"/>
    <mergeCell ref="A26:G26"/>
  </mergeCells>
  <dataValidations count="3">
    <dataValidation type="list" allowBlank="1" showInputMessage="1" showErrorMessage="1" sqref="F47">
      <formula1>$S$4:$S$28</formula1>
    </dataValidation>
    <dataValidation type="list" allowBlank="1" showInputMessage="1" showErrorMessage="1" sqref="E6:E25 E28:E47">
      <formula1>$R$4:$R$5</formula1>
    </dataValidation>
    <dataValidation type="list" allowBlank="1" showInputMessage="1" showErrorMessage="1" sqref="F28:F46 F6:F25">
      <formula1>$S$4:$S$19</formula1>
    </dataValidation>
  </dataValidations>
  <printOptions horizontalCentered="1"/>
  <pageMargins left="0.25" right="0.25" top="0.5" bottom="0.25" header="0.3" footer="0.3"/>
  <pageSetup scale="84" orientation="portrait" r:id="rId1"/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zoomScaleNormal="100" workbookViewId="0">
      <selection activeCell="B11" sqref="B11"/>
    </sheetView>
  </sheetViews>
  <sheetFormatPr defaultRowHeight="15" x14ac:dyDescent="0.25"/>
  <cols>
    <col min="1" max="1" width="18.7109375" customWidth="1"/>
    <col min="2" max="9" width="10.7109375" customWidth="1"/>
    <col min="10" max="10" width="8.28515625" customWidth="1"/>
    <col min="11" max="11" width="4.7109375" customWidth="1"/>
    <col min="13" max="14" width="0" hidden="1" customWidth="1"/>
  </cols>
  <sheetData>
    <row r="1" spans="1:10" x14ac:dyDescent="0.25">
      <c r="A1" s="126"/>
      <c r="B1" s="126"/>
      <c r="C1" s="127"/>
      <c r="D1" s="127"/>
      <c r="E1" s="127"/>
      <c r="F1" s="127"/>
      <c r="G1" s="127"/>
      <c r="H1" s="126"/>
      <c r="I1" s="126" t="s">
        <v>150</v>
      </c>
      <c r="J1" s="197">
        <f>IFERROR('Controls Report Wk 1'!J1+7,0)</f>
        <v>42157</v>
      </c>
    </row>
    <row r="2" spans="1:10" x14ac:dyDescent="0.25">
      <c r="A2" s="126"/>
      <c r="B2" s="126"/>
      <c r="C2" s="127"/>
      <c r="D2" s="127"/>
      <c r="E2" s="127"/>
      <c r="F2" s="127"/>
      <c r="G2" s="127"/>
      <c r="H2" s="126"/>
      <c r="I2" s="126" t="s">
        <v>1</v>
      </c>
      <c r="J2" s="105">
        <f>IFERROR('Controls Report Wk 1'!J2,0)</f>
        <v>6</v>
      </c>
    </row>
    <row r="3" spans="1:10" ht="18.75" x14ac:dyDescent="0.3">
      <c r="A3" s="126"/>
      <c r="B3" s="278" t="str">
        <f>IFERROR('Controls Report Wk 1'!B3:H3,0)</f>
        <v>Store #XXX     - Weekly Controls Report</v>
      </c>
      <c r="C3" s="278"/>
      <c r="D3" s="278"/>
      <c r="E3" s="278"/>
      <c r="F3" s="278"/>
      <c r="G3" s="278"/>
      <c r="H3" s="278"/>
      <c r="I3" s="126" t="s">
        <v>2</v>
      </c>
      <c r="J3" s="105">
        <v>2</v>
      </c>
    </row>
    <row r="4" spans="1:10" x14ac:dyDescent="0.25">
      <c r="A4" s="126"/>
      <c r="B4" s="126"/>
      <c r="C4" s="127"/>
      <c r="D4" s="127"/>
      <c r="E4" s="127"/>
      <c r="F4" s="127"/>
      <c r="G4" s="127"/>
      <c r="H4" s="127"/>
      <c r="I4" s="127"/>
      <c r="J4" s="127"/>
    </row>
    <row r="5" spans="1:10" ht="15.75" thickBot="1" x14ac:dyDescent="0.3">
      <c r="A5" s="128" t="s">
        <v>35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0" x14ac:dyDescent="0.25">
      <c r="A6" s="128"/>
      <c r="B6" s="129" t="s">
        <v>36</v>
      </c>
      <c r="C6" s="130" t="s">
        <v>37</v>
      </c>
      <c r="D6" s="130" t="s">
        <v>38</v>
      </c>
      <c r="E6" s="130" t="s">
        <v>39</v>
      </c>
      <c r="F6" s="130" t="s">
        <v>40</v>
      </c>
      <c r="G6" s="130" t="s">
        <v>41</v>
      </c>
      <c r="H6" s="130" t="s">
        <v>42</v>
      </c>
      <c r="I6" s="131" t="s">
        <v>43</v>
      </c>
      <c r="J6" s="132"/>
    </row>
    <row r="7" spans="1:10" ht="15.75" thickBot="1" x14ac:dyDescent="0.3">
      <c r="A7" s="128"/>
      <c r="B7" s="133">
        <f t="shared" ref="B7:G7" si="0">C7-1</f>
        <v>42151</v>
      </c>
      <c r="C7" s="134">
        <f t="shared" si="0"/>
        <v>42152</v>
      </c>
      <c r="D7" s="134">
        <f t="shared" si="0"/>
        <v>42153</v>
      </c>
      <c r="E7" s="134">
        <f t="shared" si="0"/>
        <v>42154</v>
      </c>
      <c r="F7" s="134">
        <f t="shared" si="0"/>
        <v>42155</v>
      </c>
      <c r="G7" s="134">
        <f t="shared" si="0"/>
        <v>42156</v>
      </c>
      <c r="H7" s="134">
        <f>J1</f>
        <v>42157</v>
      </c>
      <c r="I7" s="135" t="s">
        <v>44</v>
      </c>
      <c r="J7" s="132"/>
    </row>
    <row r="8" spans="1:10" ht="8.1" customHeight="1" thickBot="1" x14ac:dyDescent="0.3">
      <c r="A8" s="128"/>
      <c r="B8" s="136"/>
      <c r="C8" s="136"/>
      <c r="D8" s="136"/>
      <c r="E8" s="136"/>
      <c r="F8" s="136"/>
      <c r="G8" s="136"/>
      <c r="H8" s="136"/>
      <c r="I8" s="136"/>
      <c r="J8" s="137"/>
    </row>
    <row r="9" spans="1:10" ht="15.75" thickBot="1" x14ac:dyDescent="0.3">
      <c r="A9" s="280" t="s">
        <v>153</v>
      </c>
      <c r="B9" s="281"/>
      <c r="C9" s="281"/>
      <c r="D9" s="281"/>
      <c r="E9" s="281"/>
      <c r="F9" s="281"/>
      <c r="G9" s="281"/>
      <c r="H9" s="281"/>
      <c r="I9" s="281"/>
      <c r="J9" s="282"/>
    </row>
    <row r="10" spans="1:10" ht="8.1" customHeight="1" x14ac:dyDescent="0.25">
      <c r="A10" s="141"/>
      <c r="B10" s="142"/>
      <c r="C10" s="142"/>
      <c r="D10" s="142"/>
      <c r="E10" s="142"/>
      <c r="F10" s="142"/>
      <c r="G10" s="142"/>
      <c r="H10" s="142"/>
      <c r="I10" s="142"/>
      <c r="J10" s="143"/>
    </row>
    <row r="11" spans="1:10" ht="15" customHeight="1" x14ac:dyDescent="0.25">
      <c r="A11" s="144" t="s">
        <v>48</v>
      </c>
      <c r="B11" s="75"/>
      <c r="C11" s="75"/>
      <c r="D11" s="75"/>
      <c r="E11" s="75"/>
      <c r="F11" s="75"/>
      <c r="G11" s="75"/>
      <c r="H11" s="75"/>
      <c r="I11" s="145">
        <f>SUM(B11:H11)</f>
        <v>0</v>
      </c>
      <c r="J11" s="146">
        <f>IFERROR(I11/$I$14,0)</f>
        <v>0</v>
      </c>
    </row>
    <row r="12" spans="1:10" x14ac:dyDescent="0.25">
      <c r="A12" s="144" t="s">
        <v>49</v>
      </c>
      <c r="B12" s="75"/>
      <c r="C12" s="75"/>
      <c r="D12" s="75"/>
      <c r="E12" s="75"/>
      <c r="F12" s="75"/>
      <c r="G12" s="75"/>
      <c r="H12" s="75"/>
      <c r="I12" s="145">
        <f t="shared" ref="I12:I14" si="1">SUM(B12:H12)</f>
        <v>0</v>
      </c>
      <c r="J12" s="146">
        <f t="shared" ref="J12:J14" si="2">IFERROR(I12/$I$14,0)</f>
        <v>0</v>
      </c>
    </row>
    <row r="13" spans="1:10" x14ac:dyDescent="0.25">
      <c r="A13" s="144" t="s">
        <v>50</v>
      </c>
      <c r="B13" s="75"/>
      <c r="C13" s="75"/>
      <c r="D13" s="75"/>
      <c r="E13" s="75"/>
      <c r="F13" s="75"/>
      <c r="G13" s="75"/>
      <c r="H13" s="75"/>
      <c r="I13" s="145">
        <f t="shared" si="1"/>
        <v>0</v>
      </c>
      <c r="J13" s="146">
        <f t="shared" si="2"/>
        <v>0</v>
      </c>
    </row>
    <row r="14" spans="1:10" x14ac:dyDescent="0.25">
      <c r="A14" s="147" t="s">
        <v>46</v>
      </c>
      <c r="B14" s="110">
        <f>SUM(B11:B13)</f>
        <v>0</v>
      </c>
      <c r="C14" s="110">
        <f t="shared" ref="C14:H14" si="3">SUM(C11:C13)</f>
        <v>0</v>
      </c>
      <c r="D14" s="110">
        <f t="shared" si="3"/>
        <v>0</v>
      </c>
      <c r="E14" s="110">
        <f t="shared" si="3"/>
        <v>0</v>
      </c>
      <c r="F14" s="110">
        <f t="shared" si="3"/>
        <v>0</v>
      </c>
      <c r="G14" s="110">
        <f t="shared" si="3"/>
        <v>0</v>
      </c>
      <c r="H14" s="110">
        <f t="shared" si="3"/>
        <v>0</v>
      </c>
      <c r="I14" s="148">
        <f t="shared" si="1"/>
        <v>0</v>
      </c>
      <c r="J14" s="149">
        <f t="shared" si="2"/>
        <v>0</v>
      </c>
    </row>
    <row r="15" spans="1:10" ht="8.1" customHeight="1" x14ac:dyDescent="0.25">
      <c r="A15" s="144"/>
      <c r="B15" s="111"/>
      <c r="C15" s="63"/>
      <c r="D15" s="111"/>
      <c r="E15" s="111"/>
      <c r="F15" s="111"/>
      <c r="G15" s="111"/>
      <c r="H15" s="111"/>
      <c r="I15" s="111"/>
      <c r="J15" s="150"/>
    </row>
    <row r="16" spans="1:10" ht="15" customHeight="1" x14ac:dyDescent="0.25">
      <c r="A16" s="144" t="s">
        <v>76</v>
      </c>
      <c r="B16" s="75"/>
      <c r="C16" s="75"/>
      <c r="D16" s="75"/>
      <c r="E16" s="75"/>
      <c r="F16" s="75"/>
      <c r="G16" s="75"/>
      <c r="H16" s="75"/>
      <c r="I16" s="145">
        <f>SUM(B16:H16)</f>
        <v>0</v>
      </c>
      <c r="J16" s="150"/>
    </row>
    <row r="17" spans="1:10" ht="15" customHeight="1" x14ac:dyDescent="0.25">
      <c r="A17" s="144" t="s">
        <v>77</v>
      </c>
      <c r="B17" s="61">
        <f>IFERROR(B14/B16,0)</f>
        <v>0</v>
      </c>
      <c r="C17" s="61">
        <f t="shared" ref="C17:I17" si="4">IFERROR(C14/C16,0)</f>
        <v>0</v>
      </c>
      <c r="D17" s="61">
        <f t="shared" si="4"/>
        <v>0</v>
      </c>
      <c r="E17" s="61">
        <f t="shared" si="4"/>
        <v>0</v>
      </c>
      <c r="F17" s="61">
        <f t="shared" si="4"/>
        <v>0</v>
      </c>
      <c r="G17" s="61">
        <f t="shared" si="4"/>
        <v>0</v>
      </c>
      <c r="H17" s="61">
        <f t="shared" si="4"/>
        <v>0</v>
      </c>
      <c r="I17" s="64">
        <f t="shared" si="4"/>
        <v>0</v>
      </c>
      <c r="J17" s="150"/>
    </row>
    <row r="18" spans="1:10" ht="8.1" customHeight="1" x14ac:dyDescent="0.25">
      <c r="A18" s="144"/>
      <c r="B18" s="111"/>
      <c r="C18" s="63"/>
      <c r="D18" s="111"/>
      <c r="E18" s="111"/>
      <c r="F18" s="111"/>
      <c r="G18" s="111"/>
      <c r="H18" s="111"/>
      <c r="I18" s="111"/>
      <c r="J18" s="150"/>
    </row>
    <row r="19" spans="1:10" ht="15" customHeight="1" x14ac:dyDescent="0.25">
      <c r="A19" s="144" t="s">
        <v>93</v>
      </c>
      <c r="B19" s="75"/>
      <c r="C19" s="75"/>
      <c r="D19" s="75"/>
      <c r="E19" s="75"/>
      <c r="F19" s="75"/>
      <c r="G19" s="75"/>
      <c r="H19" s="75"/>
      <c r="I19" s="145">
        <f>SUM(B19:H19)</f>
        <v>0</v>
      </c>
      <c r="J19" s="146">
        <f>IFERROR(I19/$I$14,0)</f>
        <v>0</v>
      </c>
    </row>
    <row r="20" spans="1:10" ht="8.1" customHeight="1" x14ac:dyDescent="0.25">
      <c r="A20" s="144"/>
      <c r="B20" s="111"/>
      <c r="C20" s="63"/>
      <c r="D20" s="111"/>
      <c r="E20" s="111"/>
      <c r="F20" s="111"/>
      <c r="G20" s="111"/>
      <c r="H20" s="111"/>
      <c r="I20" s="111"/>
      <c r="J20" s="150"/>
    </row>
    <row r="21" spans="1:10" x14ac:dyDescent="0.25">
      <c r="A21" s="144" t="s">
        <v>51</v>
      </c>
      <c r="B21" s="97"/>
      <c r="C21" s="97"/>
      <c r="D21" s="97"/>
      <c r="E21" s="97"/>
      <c r="F21" s="97"/>
      <c r="G21" s="97"/>
      <c r="H21" s="97"/>
      <c r="I21" s="151">
        <f>SUM(B21:H21)</f>
        <v>0</v>
      </c>
      <c r="J21" s="146">
        <f>IFERROR(I21/$I$24,0)</f>
        <v>0</v>
      </c>
    </row>
    <row r="22" spans="1:10" x14ac:dyDescent="0.25">
      <c r="A22" s="144" t="s">
        <v>52</v>
      </c>
      <c r="B22" s="97"/>
      <c r="C22" s="97"/>
      <c r="D22" s="97"/>
      <c r="E22" s="97"/>
      <c r="F22" s="97"/>
      <c r="G22" s="97"/>
      <c r="H22" s="97"/>
      <c r="I22" s="151">
        <f t="shared" ref="I22:I24" si="5">SUM(B22:H22)</f>
        <v>0</v>
      </c>
      <c r="J22" s="146">
        <f t="shared" ref="J22:J24" si="6">IFERROR(I22/$I$24,0)</f>
        <v>0</v>
      </c>
    </row>
    <row r="23" spans="1:10" x14ac:dyDescent="0.25">
      <c r="A23" s="144" t="s">
        <v>53</v>
      </c>
      <c r="B23" s="97"/>
      <c r="C23" s="97"/>
      <c r="D23" s="97"/>
      <c r="E23" s="97"/>
      <c r="F23" s="97"/>
      <c r="G23" s="97"/>
      <c r="H23" s="97"/>
      <c r="I23" s="151">
        <f t="shared" si="5"/>
        <v>0</v>
      </c>
      <c r="J23" s="146">
        <f t="shared" si="6"/>
        <v>0</v>
      </c>
    </row>
    <row r="24" spans="1:10" x14ac:dyDescent="0.25">
      <c r="A24" s="147" t="s">
        <v>54</v>
      </c>
      <c r="B24" s="112">
        <f>SUM(B21:B23)</f>
        <v>0</v>
      </c>
      <c r="C24" s="112">
        <f t="shared" ref="C24:H24" si="7">SUM(C21:C23)</f>
        <v>0</v>
      </c>
      <c r="D24" s="112">
        <f t="shared" si="7"/>
        <v>0</v>
      </c>
      <c r="E24" s="112">
        <f t="shared" si="7"/>
        <v>0</v>
      </c>
      <c r="F24" s="112">
        <f t="shared" si="7"/>
        <v>0</v>
      </c>
      <c r="G24" s="112">
        <f t="shared" si="7"/>
        <v>0</v>
      </c>
      <c r="H24" s="112">
        <f t="shared" si="7"/>
        <v>0</v>
      </c>
      <c r="I24" s="152">
        <f t="shared" si="5"/>
        <v>0</v>
      </c>
      <c r="J24" s="149">
        <f t="shared" si="6"/>
        <v>0</v>
      </c>
    </row>
    <row r="25" spans="1:10" ht="8.1" customHeight="1" x14ac:dyDescent="0.25">
      <c r="A25" s="144"/>
      <c r="B25" s="59"/>
      <c r="C25" s="59"/>
      <c r="D25" s="59"/>
      <c r="E25" s="59"/>
      <c r="F25" s="59"/>
      <c r="G25" s="59"/>
      <c r="H25" s="59"/>
      <c r="I25" s="59"/>
      <c r="J25" s="114"/>
    </row>
    <row r="26" spans="1:10" ht="15" customHeight="1" x14ac:dyDescent="0.25">
      <c r="A26" s="144" t="s">
        <v>78</v>
      </c>
      <c r="B26" s="97"/>
      <c r="C26" s="97"/>
      <c r="D26" s="97"/>
      <c r="E26" s="97"/>
      <c r="F26" s="97"/>
      <c r="G26" s="97"/>
      <c r="H26" s="97"/>
      <c r="I26" s="151">
        <f>SUM(B26:H26)</f>
        <v>0</v>
      </c>
      <c r="J26" s="114"/>
    </row>
    <row r="27" spans="1:10" ht="15" customHeight="1" x14ac:dyDescent="0.25">
      <c r="A27" s="144" t="s">
        <v>77</v>
      </c>
      <c r="B27" s="61">
        <f>IFERROR(B24/B26,0)</f>
        <v>0</v>
      </c>
      <c r="C27" s="61">
        <f t="shared" ref="C27:I27" si="8">IFERROR(C24/C26,0)</f>
        <v>0</v>
      </c>
      <c r="D27" s="61">
        <f t="shared" si="8"/>
        <v>0</v>
      </c>
      <c r="E27" s="61">
        <f t="shared" si="8"/>
        <v>0</v>
      </c>
      <c r="F27" s="61">
        <f t="shared" si="8"/>
        <v>0</v>
      </c>
      <c r="G27" s="61">
        <f t="shared" si="8"/>
        <v>0</v>
      </c>
      <c r="H27" s="61">
        <f t="shared" si="8"/>
        <v>0</v>
      </c>
      <c r="I27" s="64">
        <f t="shared" si="8"/>
        <v>0</v>
      </c>
      <c r="J27" s="114"/>
    </row>
    <row r="28" spans="1:10" ht="8.1" customHeight="1" x14ac:dyDescent="0.25">
      <c r="A28" s="144"/>
      <c r="B28" s="59"/>
      <c r="C28" s="59"/>
      <c r="D28" s="59"/>
      <c r="E28" s="59"/>
      <c r="F28" s="59"/>
      <c r="G28" s="59"/>
      <c r="H28" s="59"/>
      <c r="I28" s="59"/>
      <c r="J28" s="114"/>
    </row>
    <row r="29" spans="1:10" x14ac:dyDescent="0.25">
      <c r="A29" s="144" t="s">
        <v>55</v>
      </c>
      <c r="B29" s="44">
        <f t="shared" ref="B29:I31" si="9">IFERROR(B11/B21,0)</f>
        <v>0</v>
      </c>
      <c r="C29" s="44">
        <f t="shared" si="9"/>
        <v>0</v>
      </c>
      <c r="D29" s="44">
        <f t="shared" si="9"/>
        <v>0</v>
      </c>
      <c r="E29" s="44">
        <f t="shared" si="9"/>
        <v>0</v>
      </c>
      <c r="F29" s="44">
        <f t="shared" si="9"/>
        <v>0</v>
      </c>
      <c r="G29" s="44">
        <f t="shared" si="9"/>
        <v>0</v>
      </c>
      <c r="H29" s="44">
        <f t="shared" si="9"/>
        <v>0</v>
      </c>
      <c r="I29" s="145">
        <f t="shared" si="9"/>
        <v>0</v>
      </c>
      <c r="J29" s="114"/>
    </row>
    <row r="30" spans="1:10" x14ac:dyDescent="0.25">
      <c r="A30" s="144" t="s">
        <v>56</v>
      </c>
      <c r="B30" s="44">
        <f t="shared" si="9"/>
        <v>0</v>
      </c>
      <c r="C30" s="44">
        <f t="shared" si="9"/>
        <v>0</v>
      </c>
      <c r="D30" s="44">
        <f t="shared" si="9"/>
        <v>0</v>
      </c>
      <c r="E30" s="44">
        <f t="shared" si="9"/>
        <v>0</v>
      </c>
      <c r="F30" s="44">
        <f t="shared" si="9"/>
        <v>0</v>
      </c>
      <c r="G30" s="44">
        <f t="shared" si="9"/>
        <v>0</v>
      </c>
      <c r="H30" s="44">
        <f t="shared" si="9"/>
        <v>0</v>
      </c>
      <c r="I30" s="145">
        <f t="shared" si="9"/>
        <v>0</v>
      </c>
      <c r="J30" s="153"/>
    </row>
    <row r="31" spans="1:10" x14ac:dyDescent="0.25">
      <c r="A31" s="144" t="s">
        <v>57</v>
      </c>
      <c r="B31" s="44">
        <f t="shared" si="9"/>
        <v>0</v>
      </c>
      <c r="C31" s="44">
        <f t="shared" si="9"/>
        <v>0</v>
      </c>
      <c r="D31" s="44">
        <f t="shared" si="9"/>
        <v>0</v>
      </c>
      <c r="E31" s="44">
        <f t="shared" si="9"/>
        <v>0</v>
      </c>
      <c r="F31" s="44">
        <f t="shared" si="9"/>
        <v>0</v>
      </c>
      <c r="G31" s="44">
        <f t="shared" si="9"/>
        <v>0</v>
      </c>
      <c r="H31" s="44">
        <f t="shared" si="9"/>
        <v>0</v>
      </c>
      <c r="I31" s="145">
        <f t="shared" si="9"/>
        <v>0</v>
      </c>
      <c r="J31" s="114"/>
    </row>
    <row r="32" spans="1:10" x14ac:dyDescent="0.25">
      <c r="A32" s="147" t="s">
        <v>154</v>
      </c>
      <c r="B32" s="110">
        <f t="shared" ref="B32:I32" si="10">IFERROR(B14/B24,0)</f>
        <v>0</v>
      </c>
      <c r="C32" s="110">
        <f t="shared" si="10"/>
        <v>0</v>
      </c>
      <c r="D32" s="110">
        <f t="shared" si="10"/>
        <v>0</v>
      </c>
      <c r="E32" s="110">
        <f t="shared" si="10"/>
        <v>0</v>
      </c>
      <c r="F32" s="110">
        <f t="shared" si="10"/>
        <v>0</v>
      </c>
      <c r="G32" s="110">
        <f t="shared" si="10"/>
        <v>0</v>
      </c>
      <c r="H32" s="110">
        <f t="shared" si="10"/>
        <v>0</v>
      </c>
      <c r="I32" s="110">
        <f t="shared" si="10"/>
        <v>0</v>
      </c>
      <c r="J32" s="154"/>
    </row>
    <row r="33" spans="1:10" ht="8.1" customHeight="1" thickBot="1" x14ac:dyDescent="0.3">
      <c r="A33" s="155"/>
      <c r="B33" s="156"/>
      <c r="C33" s="156"/>
      <c r="D33" s="156"/>
      <c r="E33" s="156"/>
      <c r="F33" s="156"/>
      <c r="G33" s="156"/>
      <c r="H33" s="156"/>
      <c r="I33" s="156"/>
      <c r="J33" s="157"/>
    </row>
    <row r="34" spans="1:10" ht="15.75" thickBot="1" x14ac:dyDescent="0.3">
      <c r="A34" s="280" t="s">
        <v>58</v>
      </c>
      <c r="B34" s="281"/>
      <c r="C34" s="281"/>
      <c r="D34" s="281"/>
      <c r="E34" s="281"/>
      <c r="F34" s="281"/>
      <c r="G34" s="281"/>
      <c r="H34" s="281"/>
      <c r="I34" s="281"/>
      <c r="J34" s="282"/>
    </row>
    <row r="35" spans="1:10" ht="8.1" customHeight="1" x14ac:dyDescent="0.25">
      <c r="A35" s="158"/>
      <c r="B35" s="159"/>
      <c r="C35" s="159"/>
      <c r="D35" s="159"/>
      <c r="E35" s="159"/>
      <c r="F35" s="159"/>
      <c r="G35" s="159"/>
      <c r="H35" s="159"/>
      <c r="I35" s="159"/>
      <c r="J35" s="160"/>
    </row>
    <row r="36" spans="1:10" x14ac:dyDescent="0.25">
      <c r="A36" s="144" t="s">
        <v>47</v>
      </c>
      <c r="B36" s="75"/>
      <c r="C36" s="75"/>
      <c r="D36" s="75"/>
      <c r="E36" s="75"/>
      <c r="F36" s="75"/>
      <c r="G36" s="75"/>
      <c r="H36" s="75"/>
      <c r="I36" s="113">
        <f t="shared" ref="I36:I46" si="11">SUM(B36:H36)</f>
        <v>0</v>
      </c>
      <c r="J36" s="146">
        <f t="shared" ref="J36:J41" si="12">IFERROR(I36/$I$14,0)</f>
        <v>0</v>
      </c>
    </row>
    <row r="37" spans="1:10" x14ac:dyDescent="0.25">
      <c r="A37" s="144" t="s">
        <v>157</v>
      </c>
      <c r="B37" s="75"/>
      <c r="C37" s="75"/>
      <c r="D37" s="75"/>
      <c r="E37" s="75"/>
      <c r="F37" s="75"/>
      <c r="G37" s="75"/>
      <c r="H37" s="75"/>
      <c r="I37" s="113">
        <f t="shared" si="11"/>
        <v>0</v>
      </c>
      <c r="J37" s="146">
        <f t="shared" si="12"/>
        <v>0</v>
      </c>
    </row>
    <row r="38" spans="1:10" x14ac:dyDescent="0.25">
      <c r="A38" s="144" t="s">
        <v>59</v>
      </c>
      <c r="B38" s="75"/>
      <c r="C38" s="75"/>
      <c r="D38" s="75"/>
      <c r="E38" s="75"/>
      <c r="F38" s="75"/>
      <c r="G38" s="75"/>
      <c r="H38" s="75"/>
      <c r="I38" s="113">
        <f t="shared" si="11"/>
        <v>0</v>
      </c>
      <c r="J38" s="146">
        <f t="shared" si="12"/>
        <v>0</v>
      </c>
    </row>
    <row r="39" spans="1:10" x14ac:dyDescent="0.25">
      <c r="A39" s="161" t="s">
        <v>60</v>
      </c>
      <c r="B39" s="162">
        <f>B38-(B36-B37)</f>
        <v>0</v>
      </c>
      <c r="C39" s="109">
        <f t="shared" ref="C39:H39" si="13">C38-(C36-C37)</f>
        <v>0</v>
      </c>
      <c r="D39" s="109">
        <f t="shared" si="13"/>
        <v>0</v>
      </c>
      <c r="E39" s="109">
        <f t="shared" si="13"/>
        <v>0</v>
      </c>
      <c r="F39" s="109">
        <f t="shared" si="13"/>
        <v>0</v>
      </c>
      <c r="G39" s="109">
        <f t="shared" si="13"/>
        <v>0</v>
      </c>
      <c r="H39" s="109">
        <f t="shared" si="13"/>
        <v>0</v>
      </c>
      <c r="I39" s="163">
        <f t="shared" si="11"/>
        <v>0</v>
      </c>
      <c r="J39" s="164">
        <f t="shared" si="12"/>
        <v>0</v>
      </c>
    </row>
    <row r="40" spans="1:10" ht="8.1" customHeight="1" x14ac:dyDescent="0.25">
      <c r="A40" s="144"/>
      <c r="B40" s="44"/>
      <c r="C40" s="59"/>
      <c r="D40" s="59"/>
      <c r="E40" s="59"/>
      <c r="F40" s="59"/>
      <c r="G40" s="59"/>
      <c r="H40" s="59"/>
      <c r="I40" s="59"/>
      <c r="J40" s="165"/>
    </row>
    <row r="41" spans="1:10" x14ac:dyDescent="0.25">
      <c r="A41" s="144" t="s">
        <v>61</v>
      </c>
      <c r="B41" s="75"/>
      <c r="C41" s="75"/>
      <c r="D41" s="75"/>
      <c r="E41" s="75"/>
      <c r="F41" s="75"/>
      <c r="G41" s="75"/>
      <c r="H41" s="75"/>
      <c r="I41" s="113">
        <f t="shared" si="11"/>
        <v>0</v>
      </c>
      <c r="J41" s="146">
        <f t="shared" si="12"/>
        <v>0</v>
      </c>
    </row>
    <row r="42" spans="1:10" ht="8.1" customHeight="1" x14ac:dyDescent="0.25">
      <c r="A42" s="144"/>
      <c r="B42" s="166"/>
      <c r="C42" s="166"/>
      <c r="D42" s="166"/>
      <c r="E42" s="166"/>
      <c r="F42" s="166"/>
      <c r="G42" s="166"/>
      <c r="H42" s="166"/>
      <c r="I42" s="166"/>
      <c r="J42" s="167"/>
    </row>
    <row r="43" spans="1:10" x14ac:dyDescent="0.25">
      <c r="A43" s="144" t="s">
        <v>103</v>
      </c>
      <c r="B43" s="75"/>
      <c r="C43" s="75"/>
      <c r="D43" s="75"/>
      <c r="E43" s="75"/>
      <c r="F43" s="75"/>
      <c r="G43" s="75"/>
      <c r="H43" s="75"/>
      <c r="I43" s="113">
        <f t="shared" si="11"/>
        <v>0</v>
      </c>
      <c r="J43" s="146">
        <f t="shared" ref="J43:J46" si="14">IFERROR(I43/$I$14,0)</f>
        <v>0</v>
      </c>
    </row>
    <row r="44" spans="1:10" x14ac:dyDescent="0.25">
      <c r="A44" s="144" t="s">
        <v>64</v>
      </c>
      <c r="B44" s="75"/>
      <c r="C44" s="75"/>
      <c r="D44" s="75"/>
      <c r="E44" s="75"/>
      <c r="F44" s="75"/>
      <c r="G44" s="75"/>
      <c r="H44" s="75"/>
      <c r="I44" s="113">
        <f t="shared" si="11"/>
        <v>0</v>
      </c>
      <c r="J44" s="146">
        <f t="shared" si="14"/>
        <v>0</v>
      </c>
    </row>
    <row r="45" spans="1:10" x14ac:dyDescent="0.25">
      <c r="A45" s="144" t="s">
        <v>62</v>
      </c>
      <c r="B45" s="75"/>
      <c r="C45" s="75"/>
      <c r="D45" s="75"/>
      <c r="E45" s="75"/>
      <c r="F45" s="75"/>
      <c r="G45" s="75"/>
      <c r="H45" s="75"/>
      <c r="I45" s="113">
        <f t="shared" si="11"/>
        <v>0</v>
      </c>
      <c r="J45" s="146">
        <f t="shared" si="14"/>
        <v>0</v>
      </c>
    </row>
    <row r="46" spans="1:10" x14ac:dyDescent="0.25">
      <c r="A46" s="144" t="s">
        <v>102</v>
      </c>
      <c r="B46" s="75"/>
      <c r="C46" s="75"/>
      <c r="D46" s="75"/>
      <c r="E46" s="75"/>
      <c r="F46" s="75"/>
      <c r="G46" s="75"/>
      <c r="H46" s="75"/>
      <c r="I46" s="113">
        <f t="shared" si="11"/>
        <v>0</v>
      </c>
      <c r="J46" s="146">
        <f t="shared" si="14"/>
        <v>0</v>
      </c>
    </row>
    <row r="47" spans="1:10" ht="8.1" customHeight="1" thickBot="1" x14ac:dyDescent="0.3">
      <c r="A47" s="168"/>
      <c r="B47" s="156"/>
      <c r="C47" s="156"/>
      <c r="D47" s="156"/>
      <c r="E47" s="156"/>
      <c r="F47" s="156"/>
      <c r="G47" s="156"/>
      <c r="H47" s="156"/>
      <c r="I47" s="166"/>
      <c r="J47" s="167"/>
    </row>
    <row r="48" spans="1:10" ht="15" customHeight="1" thickBot="1" x14ac:dyDescent="0.3">
      <c r="A48" s="280" t="s">
        <v>63</v>
      </c>
      <c r="B48" s="281"/>
      <c r="C48" s="281"/>
      <c r="D48" s="281"/>
      <c r="E48" s="281"/>
      <c r="F48" s="281"/>
      <c r="G48" s="281"/>
      <c r="H48" s="281"/>
      <c r="I48" s="281"/>
      <c r="J48" s="282"/>
    </row>
    <row r="49" spans="1:10" ht="8.1" customHeight="1" x14ac:dyDescent="0.25">
      <c r="A49" s="169"/>
      <c r="B49" s="170"/>
      <c r="C49" s="171"/>
      <c r="D49" s="171"/>
      <c r="E49" s="171"/>
      <c r="F49" s="171"/>
      <c r="G49" s="171"/>
      <c r="H49" s="171"/>
      <c r="I49" s="171"/>
      <c r="J49" s="172"/>
    </row>
    <row r="50" spans="1:10" ht="15" customHeight="1" x14ac:dyDescent="0.25">
      <c r="A50" s="144" t="s">
        <v>65</v>
      </c>
      <c r="B50" s="75"/>
      <c r="C50" s="75"/>
      <c r="D50" s="75"/>
      <c r="E50" s="75"/>
      <c r="F50" s="75"/>
      <c r="G50" s="75"/>
      <c r="H50" s="75"/>
      <c r="I50" s="113">
        <f t="shared" ref="I50:I53" si="15">SUM(B50:H50)</f>
        <v>0</v>
      </c>
      <c r="J50" s="165"/>
    </row>
    <row r="51" spans="1:10" ht="15" customHeight="1" x14ac:dyDescent="0.25">
      <c r="A51" s="144" t="s">
        <v>66</v>
      </c>
      <c r="B51" s="61">
        <f>IFERROR(B50/B$14,0)</f>
        <v>0</v>
      </c>
      <c r="C51" s="61">
        <f t="shared" ref="C51:I51" si="16">IFERROR(C50/C$14,0)</f>
        <v>0</v>
      </c>
      <c r="D51" s="61">
        <f t="shared" si="16"/>
        <v>0</v>
      </c>
      <c r="E51" s="61">
        <f t="shared" si="16"/>
        <v>0</v>
      </c>
      <c r="F51" s="61">
        <f t="shared" si="16"/>
        <v>0</v>
      </c>
      <c r="G51" s="61">
        <f t="shared" si="16"/>
        <v>0</v>
      </c>
      <c r="H51" s="61">
        <f t="shared" si="16"/>
        <v>0</v>
      </c>
      <c r="I51" s="64">
        <f t="shared" si="16"/>
        <v>0</v>
      </c>
      <c r="J51" s="165"/>
    </row>
    <row r="52" spans="1:10" ht="15" customHeight="1" x14ac:dyDescent="0.25">
      <c r="A52" s="144" t="s">
        <v>67</v>
      </c>
      <c r="B52" s="76"/>
      <c r="C52" s="76"/>
      <c r="D52" s="76"/>
      <c r="E52" s="76"/>
      <c r="F52" s="76"/>
      <c r="G52" s="76"/>
      <c r="H52" s="76"/>
      <c r="I52" s="122">
        <f t="shared" si="15"/>
        <v>0</v>
      </c>
      <c r="J52" s="165"/>
    </row>
    <row r="53" spans="1:10" ht="15" customHeight="1" x14ac:dyDescent="0.25">
      <c r="A53" s="144" t="s">
        <v>68</v>
      </c>
      <c r="B53" s="76"/>
      <c r="C53" s="76"/>
      <c r="D53" s="76"/>
      <c r="E53" s="76"/>
      <c r="F53" s="76"/>
      <c r="G53" s="76"/>
      <c r="H53" s="76"/>
      <c r="I53" s="122">
        <f t="shared" si="15"/>
        <v>0</v>
      </c>
      <c r="J53" s="165"/>
    </row>
    <row r="54" spans="1:10" ht="8.1" customHeight="1" x14ac:dyDescent="0.25">
      <c r="A54" s="144"/>
      <c r="B54" s="44"/>
      <c r="C54" s="59"/>
      <c r="D54" s="59"/>
      <c r="E54" s="59"/>
      <c r="F54" s="59"/>
      <c r="G54" s="59"/>
      <c r="H54" s="59"/>
      <c r="I54" s="59"/>
      <c r="J54" s="165"/>
    </row>
    <row r="55" spans="1:10" ht="15" customHeight="1" x14ac:dyDescent="0.25">
      <c r="A55" s="144" t="s">
        <v>69</v>
      </c>
      <c r="B55" s="44">
        <f>IFERROR(B50/B52,0)</f>
        <v>0</v>
      </c>
      <c r="C55" s="59">
        <f t="shared" ref="C55:I55" si="17">IFERROR(C50/C52,0)</f>
        <v>0</v>
      </c>
      <c r="D55" s="59">
        <f t="shared" si="17"/>
        <v>0</v>
      </c>
      <c r="E55" s="59">
        <f t="shared" si="17"/>
        <v>0</v>
      </c>
      <c r="F55" s="59">
        <f t="shared" si="17"/>
        <v>0</v>
      </c>
      <c r="G55" s="59">
        <f t="shared" si="17"/>
        <v>0</v>
      </c>
      <c r="H55" s="59">
        <f t="shared" si="17"/>
        <v>0</v>
      </c>
      <c r="I55" s="113">
        <f t="shared" si="17"/>
        <v>0</v>
      </c>
      <c r="J55" s="165"/>
    </row>
    <row r="56" spans="1:10" ht="15" customHeight="1" x14ac:dyDescent="0.25">
      <c r="A56" s="144" t="s">
        <v>205</v>
      </c>
      <c r="B56" s="62">
        <f>IFERROR(B14/B52,0)</f>
        <v>0</v>
      </c>
      <c r="C56" s="63">
        <f t="shared" ref="C56:I56" si="18">IFERROR(C14/C52,0)</f>
        <v>0</v>
      </c>
      <c r="D56" s="63">
        <f t="shared" si="18"/>
        <v>0</v>
      </c>
      <c r="E56" s="63">
        <f t="shared" si="18"/>
        <v>0</v>
      </c>
      <c r="F56" s="63">
        <f t="shared" si="18"/>
        <v>0</v>
      </c>
      <c r="G56" s="63">
        <f t="shared" si="18"/>
        <v>0</v>
      </c>
      <c r="H56" s="63">
        <f t="shared" si="18"/>
        <v>0</v>
      </c>
      <c r="I56" s="122">
        <f t="shared" si="18"/>
        <v>0</v>
      </c>
      <c r="J56" s="165"/>
    </row>
    <row r="57" spans="1:10" ht="8.1" customHeight="1" x14ac:dyDescent="0.25">
      <c r="A57" s="144"/>
      <c r="B57" s="44"/>
      <c r="C57" s="59"/>
      <c r="D57" s="59"/>
      <c r="E57" s="59"/>
      <c r="F57" s="59"/>
      <c r="G57" s="59"/>
      <c r="H57" s="59"/>
      <c r="I57" s="59"/>
      <c r="J57" s="165"/>
    </row>
    <row r="58" spans="1:10" ht="15" customHeight="1" x14ac:dyDescent="0.25">
      <c r="A58" s="144" t="s">
        <v>70</v>
      </c>
      <c r="B58" s="44">
        <f>IFERROR(B59*B$14,0)</f>
        <v>0</v>
      </c>
      <c r="C58" s="59">
        <f t="shared" ref="C58:I58" si="19">IFERROR(C59*C$14,0)</f>
        <v>0</v>
      </c>
      <c r="D58" s="59">
        <f t="shared" si="19"/>
        <v>0</v>
      </c>
      <c r="E58" s="59">
        <f t="shared" si="19"/>
        <v>0</v>
      </c>
      <c r="F58" s="59">
        <f t="shared" si="19"/>
        <v>0</v>
      </c>
      <c r="G58" s="59">
        <f t="shared" si="19"/>
        <v>0</v>
      </c>
      <c r="H58" s="59">
        <f t="shared" si="19"/>
        <v>0</v>
      </c>
      <c r="I58" s="113">
        <f t="shared" si="19"/>
        <v>0</v>
      </c>
      <c r="J58" s="165"/>
    </row>
    <row r="59" spans="1:10" ht="15" customHeight="1" x14ac:dyDescent="0.25">
      <c r="A59" s="144" t="s">
        <v>71</v>
      </c>
      <c r="B59" s="60">
        <f>$I$59</f>
        <v>0</v>
      </c>
      <c r="C59" s="60">
        <f t="shared" ref="C59:H59" si="20">$I$59</f>
        <v>0</v>
      </c>
      <c r="D59" s="60">
        <f t="shared" si="20"/>
        <v>0</v>
      </c>
      <c r="E59" s="60">
        <f t="shared" si="20"/>
        <v>0</v>
      </c>
      <c r="F59" s="60">
        <f t="shared" si="20"/>
        <v>0</v>
      </c>
      <c r="G59" s="60">
        <f t="shared" si="20"/>
        <v>0</v>
      </c>
      <c r="H59" s="60">
        <f t="shared" si="20"/>
        <v>0</v>
      </c>
      <c r="I59" s="198">
        <f>IFERROR('Controls Report Wk 1'!I59,0)</f>
        <v>0</v>
      </c>
      <c r="J59" s="165"/>
    </row>
    <row r="60" spans="1:10" ht="15" customHeight="1" x14ac:dyDescent="0.25">
      <c r="A60" s="144" t="s">
        <v>72</v>
      </c>
      <c r="B60" s="62">
        <f>IFERROR(B58/B55,0)</f>
        <v>0</v>
      </c>
      <c r="C60" s="63">
        <f t="shared" ref="C60:I60" si="21">IFERROR(C58/C55,0)</f>
        <v>0</v>
      </c>
      <c r="D60" s="63">
        <f t="shared" si="21"/>
        <v>0</v>
      </c>
      <c r="E60" s="63">
        <f t="shared" si="21"/>
        <v>0</v>
      </c>
      <c r="F60" s="63">
        <f t="shared" si="21"/>
        <v>0</v>
      </c>
      <c r="G60" s="63">
        <f t="shared" si="21"/>
        <v>0</v>
      </c>
      <c r="H60" s="63">
        <f t="shared" si="21"/>
        <v>0</v>
      </c>
      <c r="I60" s="122">
        <f t="shared" si="21"/>
        <v>0</v>
      </c>
      <c r="J60" s="165"/>
    </row>
    <row r="61" spans="1:10" ht="8.1" customHeight="1" x14ac:dyDescent="0.25">
      <c r="A61" s="144"/>
      <c r="B61" s="44"/>
      <c r="C61" s="59"/>
      <c r="D61" s="59"/>
      <c r="E61" s="59"/>
      <c r="F61" s="59"/>
      <c r="G61" s="59"/>
      <c r="H61" s="59"/>
      <c r="I61" s="59"/>
      <c r="J61" s="165"/>
    </row>
    <row r="62" spans="1:10" ht="15" customHeight="1" x14ac:dyDescent="0.25">
      <c r="A62" s="173" t="s">
        <v>73</v>
      </c>
      <c r="B62" s="174">
        <f t="shared" ref="B62:I64" si="22">IFERROR(B50-B58,0)</f>
        <v>0</v>
      </c>
      <c r="C62" s="107">
        <f t="shared" si="22"/>
        <v>0</v>
      </c>
      <c r="D62" s="107">
        <f t="shared" si="22"/>
        <v>0</v>
      </c>
      <c r="E62" s="107">
        <f t="shared" si="22"/>
        <v>0</v>
      </c>
      <c r="F62" s="107">
        <f t="shared" si="22"/>
        <v>0</v>
      </c>
      <c r="G62" s="107">
        <f t="shared" si="22"/>
        <v>0</v>
      </c>
      <c r="H62" s="107">
        <f t="shared" si="22"/>
        <v>0</v>
      </c>
      <c r="I62" s="175">
        <f t="shared" si="22"/>
        <v>0</v>
      </c>
      <c r="J62" s="176"/>
    </row>
    <row r="63" spans="1:10" ht="15" customHeight="1" x14ac:dyDescent="0.25">
      <c r="A63" s="144" t="s">
        <v>74</v>
      </c>
      <c r="B63" s="60">
        <f t="shared" si="22"/>
        <v>0</v>
      </c>
      <c r="C63" s="61">
        <f t="shared" si="22"/>
        <v>0</v>
      </c>
      <c r="D63" s="61">
        <f t="shared" si="22"/>
        <v>0</v>
      </c>
      <c r="E63" s="61">
        <f t="shared" si="22"/>
        <v>0</v>
      </c>
      <c r="F63" s="61">
        <f t="shared" si="22"/>
        <v>0</v>
      </c>
      <c r="G63" s="61">
        <f t="shared" si="22"/>
        <v>0</v>
      </c>
      <c r="H63" s="61">
        <f t="shared" si="22"/>
        <v>0</v>
      </c>
      <c r="I63" s="64">
        <f t="shared" si="22"/>
        <v>0</v>
      </c>
      <c r="J63" s="165"/>
    </row>
    <row r="64" spans="1:10" ht="15" customHeight="1" x14ac:dyDescent="0.25">
      <c r="A64" s="177" t="s">
        <v>75</v>
      </c>
      <c r="B64" s="178">
        <f t="shared" si="22"/>
        <v>0</v>
      </c>
      <c r="C64" s="117">
        <f t="shared" si="22"/>
        <v>0</v>
      </c>
      <c r="D64" s="117">
        <f t="shared" si="22"/>
        <v>0</v>
      </c>
      <c r="E64" s="117">
        <f t="shared" si="22"/>
        <v>0</v>
      </c>
      <c r="F64" s="117">
        <f t="shared" si="22"/>
        <v>0</v>
      </c>
      <c r="G64" s="117">
        <f t="shared" si="22"/>
        <v>0</v>
      </c>
      <c r="H64" s="117">
        <f t="shared" si="22"/>
        <v>0</v>
      </c>
      <c r="I64" s="179">
        <f t="shared" si="22"/>
        <v>0</v>
      </c>
      <c r="J64" s="180"/>
    </row>
    <row r="65" spans="1:10" ht="8.1" customHeight="1" x14ac:dyDescent="0.25">
      <c r="A65" s="144"/>
      <c r="B65" s="44"/>
      <c r="C65" s="59"/>
      <c r="D65" s="59"/>
      <c r="E65" s="59"/>
      <c r="F65" s="59"/>
      <c r="G65" s="59"/>
      <c r="H65" s="59"/>
      <c r="I65" s="59"/>
      <c r="J65" s="165"/>
    </row>
    <row r="66" spans="1:10" ht="15" customHeight="1" x14ac:dyDescent="0.25">
      <c r="A66" s="144" t="s">
        <v>79</v>
      </c>
      <c r="B66" s="75"/>
      <c r="C66" s="75"/>
      <c r="D66" s="75"/>
      <c r="E66" s="75"/>
      <c r="F66" s="75"/>
      <c r="G66" s="75"/>
      <c r="H66" s="75"/>
      <c r="I66" s="113">
        <f t="shared" ref="I66:I68" si="23">SUM(B66:H66)</f>
        <v>0</v>
      </c>
      <c r="J66" s="165"/>
    </row>
    <row r="67" spans="1:10" ht="15" customHeight="1" x14ac:dyDescent="0.25">
      <c r="A67" s="144" t="s">
        <v>80</v>
      </c>
      <c r="B67" s="76"/>
      <c r="C67" s="76"/>
      <c r="D67" s="76"/>
      <c r="E67" s="76"/>
      <c r="F67" s="76"/>
      <c r="G67" s="76"/>
      <c r="H67" s="76"/>
      <c r="I67" s="122">
        <f t="shared" si="23"/>
        <v>0</v>
      </c>
      <c r="J67" s="165"/>
    </row>
    <row r="68" spans="1:10" ht="15" customHeight="1" x14ac:dyDescent="0.25">
      <c r="A68" s="144" t="s">
        <v>81</v>
      </c>
      <c r="B68" s="76"/>
      <c r="C68" s="76"/>
      <c r="D68" s="76"/>
      <c r="E68" s="76"/>
      <c r="F68" s="76"/>
      <c r="G68" s="76"/>
      <c r="H68" s="76"/>
      <c r="I68" s="122">
        <f t="shared" si="23"/>
        <v>0</v>
      </c>
      <c r="J68" s="165"/>
    </row>
    <row r="69" spans="1:10" ht="7.5" customHeight="1" thickBot="1" x14ac:dyDescent="0.3">
      <c r="A69" s="144"/>
      <c r="B69" s="44"/>
      <c r="C69" s="59"/>
      <c r="D69" s="59"/>
      <c r="E69" s="59"/>
      <c r="F69" s="59"/>
      <c r="G69" s="59"/>
      <c r="H69" s="59"/>
      <c r="I69" s="59"/>
      <c r="J69" s="165"/>
    </row>
    <row r="70" spans="1:10" ht="0.2" customHeight="1" thickBot="1" x14ac:dyDescent="0.3">
      <c r="A70" s="181"/>
      <c r="B70" s="182"/>
      <c r="C70" s="183"/>
      <c r="D70" s="183"/>
      <c r="E70" s="183"/>
      <c r="F70" s="183"/>
      <c r="G70" s="183"/>
      <c r="H70" s="183"/>
      <c r="I70" s="183"/>
      <c r="J70" s="184"/>
    </row>
    <row r="71" spans="1:10" ht="15" customHeight="1" thickBot="1" x14ac:dyDescent="0.3">
      <c r="A71" s="280" t="s">
        <v>82</v>
      </c>
      <c r="B71" s="281"/>
      <c r="C71" s="281"/>
      <c r="D71" s="281"/>
      <c r="E71" s="281"/>
      <c r="F71" s="281"/>
      <c r="G71" s="281"/>
      <c r="H71" s="281"/>
      <c r="I71" s="281"/>
      <c r="J71" s="282"/>
    </row>
    <row r="72" spans="1:10" ht="15" customHeight="1" x14ac:dyDescent="0.25">
      <c r="A72" s="144"/>
      <c r="B72" s="145" t="s">
        <v>83</v>
      </c>
      <c r="C72" s="113" t="s">
        <v>84</v>
      </c>
      <c r="D72" s="113" t="s">
        <v>85</v>
      </c>
      <c r="E72" s="113" t="s">
        <v>86</v>
      </c>
      <c r="F72" s="113" t="s">
        <v>87</v>
      </c>
      <c r="G72" s="113" t="s">
        <v>88</v>
      </c>
      <c r="H72" s="113" t="s">
        <v>89</v>
      </c>
      <c r="I72" s="113" t="s">
        <v>149</v>
      </c>
      <c r="J72" s="165"/>
    </row>
    <row r="73" spans="1:10" ht="15" customHeight="1" x14ac:dyDescent="0.25">
      <c r="A73" s="144" t="s">
        <v>90</v>
      </c>
      <c r="B73" s="75"/>
      <c r="C73" s="61">
        <f>IFERROR(B73/$I$14,0)</f>
        <v>0</v>
      </c>
      <c r="D73" s="75"/>
      <c r="E73" s="61">
        <f>IFERROR(D73/$I$14,0)</f>
        <v>0</v>
      </c>
      <c r="F73" s="59">
        <f>IFERROR(B73-D73,0)</f>
        <v>0</v>
      </c>
      <c r="G73" s="61">
        <f>IFERROR(C73-E73,0)</f>
        <v>0</v>
      </c>
      <c r="H73" s="75"/>
      <c r="I73" s="61">
        <f>IFERROR(H73/$I$14,0)</f>
        <v>0</v>
      </c>
      <c r="J73" s="165"/>
    </row>
    <row r="74" spans="1:10" ht="15" customHeight="1" x14ac:dyDescent="0.25">
      <c r="A74" s="185" t="s">
        <v>164</v>
      </c>
      <c r="B74" s="59">
        <f>IFERROR(SUM(B73,'Expense Tracker Wk 2'!D49,'Expense Tracker Wk 2'!D50),0)</f>
        <v>0</v>
      </c>
      <c r="C74" s="61">
        <f>IFERROR(B74/$I$14,0)</f>
        <v>0</v>
      </c>
      <c r="D74" s="59">
        <f>IFERROR(D73+(0.008*I14),0)</f>
        <v>0</v>
      </c>
      <c r="E74" s="61">
        <f>IFERROR(D74/$I$14,0)</f>
        <v>0</v>
      </c>
      <c r="F74" s="59">
        <f>IFERROR(B74-D74,0)</f>
        <v>0</v>
      </c>
      <c r="G74" s="61">
        <f>IFERROR(C74-E74,0)</f>
        <v>0</v>
      </c>
      <c r="H74" s="44"/>
      <c r="I74" s="44"/>
      <c r="J74" s="165"/>
    </row>
    <row r="75" spans="1:10" ht="15" customHeight="1" x14ac:dyDescent="0.25">
      <c r="A75" s="144" t="s">
        <v>91</v>
      </c>
      <c r="B75" s="75"/>
      <c r="C75" s="166"/>
      <c r="D75" s="166"/>
      <c r="E75" s="166"/>
      <c r="F75" s="166"/>
      <c r="G75" s="166"/>
      <c r="H75" s="166"/>
      <c r="I75" s="166"/>
      <c r="J75" s="167"/>
    </row>
    <row r="76" spans="1:10" ht="15" customHeight="1" x14ac:dyDescent="0.25">
      <c r="A76" s="144" t="s">
        <v>92</v>
      </c>
      <c r="B76" s="63">
        <f>IFERROR(B75/B73,0)</f>
        <v>0</v>
      </c>
      <c r="C76" s="59"/>
      <c r="D76" s="59"/>
      <c r="E76" s="59"/>
      <c r="F76" s="59"/>
      <c r="G76" s="59"/>
      <c r="H76" s="59"/>
      <c r="I76" s="59"/>
      <c r="J76" s="165"/>
    </row>
    <row r="77" spans="1:10" ht="8.1" customHeight="1" x14ac:dyDescent="0.25">
      <c r="A77" s="144"/>
      <c r="B77" s="44"/>
      <c r="C77" s="59"/>
      <c r="D77" s="59"/>
      <c r="E77" s="59"/>
      <c r="F77" s="59"/>
      <c r="G77" s="59"/>
      <c r="H77" s="59"/>
      <c r="I77" s="59"/>
      <c r="J77" s="165"/>
    </row>
    <row r="78" spans="1:10" ht="15" customHeight="1" x14ac:dyDescent="0.25">
      <c r="A78" s="185" t="s">
        <v>3</v>
      </c>
      <c r="B78" s="59">
        <f>IFERROR('Expense Tracker Wk 2'!F51,0)</f>
        <v>0</v>
      </c>
      <c r="C78" s="61">
        <f>IFERROR(B78/$I$14,0)</f>
        <v>0</v>
      </c>
      <c r="D78" s="59">
        <f>E78*$I$14</f>
        <v>0</v>
      </c>
      <c r="E78" s="61">
        <v>8.0000000000000002E-3</v>
      </c>
      <c r="F78" s="59">
        <f>IFERROR(B78-D78,0)</f>
        <v>0</v>
      </c>
      <c r="G78" s="61">
        <f>IFERROR(C78-E78,0)</f>
        <v>-8.0000000000000002E-3</v>
      </c>
      <c r="H78" s="59"/>
      <c r="I78" s="59"/>
      <c r="J78" s="114"/>
    </row>
    <row r="79" spans="1:10" ht="8.1" customHeight="1" thickBot="1" x14ac:dyDescent="0.3">
      <c r="A79" s="168"/>
      <c r="B79" s="166"/>
      <c r="C79" s="166"/>
      <c r="D79" s="166"/>
      <c r="E79" s="166"/>
      <c r="F79" s="166"/>
      <c r="G79" s="166"/>
      <c r="H79" s="166"/>
      <c r="I79" s="166"/>
      <c r="J79" s="167"/>
    </row>
    <row r="80" spans="1:10" s="68" customFormat="1" ht="15" customHeight="1" thickBot="1" x14ac:dyDescent="0.3">
      <c r="A80" s="280" t="s">
        <v>95</v>
      </c>
      <c r="B80" s="281"/>
      <c r="C80" s="281"/>
      <c r="D80" s="281"/>
      <c r="E80" s="281"/>
      <c r="F80" s="281"/>
      <c r="G80" s="281"/>
      <c r="H80" s="281"/>
      <c r="I80" s="281"/>
      <c r="J80" s="282"/>
    </row>
    <row r="81" spans="1:14" s="68" customFormat="1" ht="15" customHeight="1" x14ac:dyDescent="0.25">
      <c r="A81" s="168"/>
      <c r="B81" s="145" t="s">
        <v>83</v>
      </c>
      <c r="C81" s="113" t="s">
        <v>84</v>
      </c>
      <c r="D81" s="113" t="s">
        <v>85</v>
      </c>
      <c r="E81" s="113" t="s">
        <v>86</v>
      </c>
      <c r="F81" s="113" t="s">
        <v>87</v>
      </c>
      <c r="G81" s="113" t="s">
        <v>88</v>
      </c>
      <c r="H81" s="166"/>
      <c r="I81" s="166"/>
      <c r="J81" s="167"/>
    </row>
    <row r="82" spans="1:14" s="68" customFormat="1" ht="15" customHeight="1" x14ac:dyDescent="0.25">
      <c r="A82" s="144" t="s">
        <v>14</v>
      </c>
      <c r="B82" s="44">
        <f>IFERROR(I50,0)</f>
        <v>0</v>
      </c>
      <c r="C82" s="60">
        <f>IFERROR(I51,0)</f>
        <v>0</v>
      </c>
      <c r="D82" s="44">
        <f>IFERROR(I58,0)</f>
        <v>0</v>
      </c>
      <c r="E82" s="60">
        <f>IFERROR(I59,0)</f>
        <v>0</v>
      </c>
      <c r="F82" s="44">
        <f>IFERROR(I62,0)</f>
        <v>0</v>
      </c>
      <c r="G82" s="60">
        <f>IFERROR(I63,0)</f>
        <v>0</v>
      </c>
      <c r="H82" s="166"/>
      <c r="I82" s="166"/>
      <c r="J82" s="167"/>
    </row>
    <row r="83" spans="1:14" s="68" customFormat="1" ht="15" customHeight="1" x14ac:dyDescent="0.25">
      <c r="A83" s="144" t="s">
        <v>94</v>
      </c>
      <c r="B83" s="44">
        <f t="shared" ref="B83:G83" si="24">IFERROR(B74,0)</f>
        <v>0</v>
      </c>
      <c r="C83" s="60">
        <f t="shared" si="24"/>
        <v>0</v>
      </c>
      <c r="D83" s="44">
        <f t="shared" si="24"/>
        <v>0</v>
      </c>
      <c r="E83" s="60">
        <f t="shared" si="24"/>
        <v>0</v>
      </c>
      <c r="F83" s="44">
        <f t="shared" si="24"/>
        <v>0</v>
      </c>
      <c r="G83" s="60">
        <f t="shared" si="24"/>
        <v>0</v>
      </c>
      <c r="H83" s="166"/>
      <c r="I83" s="166"/>
      <c r="J83" s="167"/>
    </row>
    <row r="84" spans="1:14" s="68" customFormat="1" ht="15" customHeight="1" x14ac:dyDescent="0.25">
      <c r="A84" s="144" t="s">
        <v>3</v>
      </c>
      <c r="B84" s="44">
        <f t="shared" ref="B84:G84" si="25">IFERROR(B78,0)</f>
        <v>0</v>
      </c>
      <c r="C84" s="60">
        <f t="shared" si="25"/>
        <v>0</v>
      </c>
      <c r="D84" s="44">
        <f t="shared" si="25"/>
        <v>0</v>
      </c>
      <c r="E84" s="60">
        <f t="shared" si="25"/>
        <v>8.0000000000000002E-3</v>
      </c>
      <c r="F84" s="44">
        <f t="shared" si="25"/>
        <v>0</v>
      </c>
      <c r="G84" s="60">
        <f t="shared" si="25"/>
        <v>-8.0000000000000002E-3</v>
      </c>
      <c r="H84" s="166"/>
      <c r="I84" s="166"/>
      <c r="J84" s="167"/>
    </row>
    <row r="85" spans="1:14" s="68" customFormat="1" ht="8.1" customHeight="1" x14ac:dyDescent="0.25">
      <c r="A85" s="144"/>
      <c r="B85" s="44"/>
      <c r="C85" s="60"/>
      <c r="D85" s="44"/>
      <c r="E85" s="60"/>
      <c r="F85" s="44"/>
      <c r="G85" s="60"/>
      <c r="H85" s="166"/>
      <c r="I85" s="166"/>
      <c r="J85" s="167"/>
    </row>
    <row r="86" spans="1:14" s="68" customFormat="1" ht="15" customHeight="1" x14ac:dyDescent="0.25">
      <c r="A86" s="161" t="s">
        <v>95</v>
      </c>
      <c r="B86" s="186">
        <f>SUM(B82:B84)</f>
        <v>0</v>
      </c>
      <c r="C86" s="187">
        <f>IFERROR(B86/$I$14,0)</f>
        <v>0</v>
      </c>
      <c r="D86" s="186">
        <f>SUM(D82:D84)</f>
        <v>0</v>
      </c>
      <c r="E86" s="187">
        <f>IFERROR(D86/$I$14,0)</f>
        <v>0</v>
      </c>
      <c r="F86" s="186">
        <f>IFERROR(B86-D86,0)</f>
        <v>0</v>
      </c>
      <c r="G86" s="187">
        <f>IFERROR(C86-E86,0)</f>
        <v>0</v>
      </c>
      <c r="H86" s="188"/>
      <c r="I86" s="188"/>
      <c r="J86" s="189"/>
    </row>
    <row r="87" spans="1:14" ht="8.1" customHeight="1" thickBot="1" x14ac:dyDescent="0.3">
      <c r="A87" s="190"/>
      <c r="B87" s="156"/>
      <c r="C87" s="156"/>
      <c r="D87" s="156"/>
      <c r="E87" s="156"/>
      <c r="F87" s="156"/>
      <c r="G87" s="156"/>
      <c r="H87" s="156"/>
      <c r="I87" s="156"/>
      <c r="J87" s="157"/>
    </row>
    <row r="88" spans="1:14" ht="15" customHeight="1" thickBot="1" x14ac:dyDescent="0.3">
      <c r="A88" s="280" t="s">
        <v>96</v>
      </c>
      <c r="B88" s="281"/>
      <c r="C88" s="281"/>
      <c r="D88" s="281"/>
      <c r="E88" s="281"/>
      <c r="F88" s="281"/>
      <c r="G88" s="281"/>
      <c r="H88" s="281"/>
      <c r="I88" s="281"/>
      <c r="J88" s="282"/>
    </row>
    <row r="89" spans="1:14" x14ac:dyDescent="0.25">
      <c r="A89" s="168"/>
      <c r="B89" s="145" t="s">
        <v>97</v>
      </c>
      <c r="C89" s="113" t="s">
        <v>124</v>
      </c>
      <c r="D89" s="113" t="s">
        <v>125</v>
      </c>
      <c r="E89" s="113" t="s">
        <v>99</v>
      </c>
      <c r="F89" s="113" t="s">
        <v>98</v>
      </c>
      <c r="G89" s="113" t="s">
        <v>100</v>
      </c>
      <c r="H89" s="113" t="s">
        <v>101</v>
      </c>
      <c r="I89" s="166"/>
      <c r="J89" s="167"/>
    </row>
    <row r="90" spans="1:14" x14ac:dyDescent="0.25">
      <c r="A90" s="144" t="s">
        <v>96</v>
      </c>
      <c r="B90" s="97"/>
      <c r="C90" s="97"/>
      <c r="D90" s="97"/>
      <c r="E90" s="97"/>
      <c r="F90" s="111">
        <f>IFERROR(B90+C90-D90-E90,0)</f>
        <v>0</v>
      </c>
      <c r="G90" s="97"/>
      <c r="H90" s="191">
        <f>F90-G90</f>
        <v>0</v>
      </c>
      <c r="I90" s="166"/>
      <c r="J90" s="167"/>
    </row>
    <row r="91" spans="1:14" x14ac:dyDescent="0.25">
      <c r="A91" s="144" t="s">
        <v>202</v>
      </c>
      <c r="B91" s="97"/>
      <c r="C91" s="97"/>
      <c r="D91" s="97"/>
      <c r="E91" s="97"/>
      <c r="F91" s="111">
        <f>IFERROR(B91+C91-D91-E91,0)</f>
        <v>0</v>
      </c>
      <c r="G91" s="191"/>
      <c r="H91" s="191"/>
      <c r="I91" s="166"/>
      <c r="J91" s="167"/>
    </row>
    <row r="92" spans="1:14" ht="8.1" customHeight="1" thickBot="1" x14ac:dyDescent="0.3">
      <c r="A92" s="190"/>
      <c r="B92" s="156"/>
      <c r="C92" s="156"/>
      <c r="D92" s="156"/>
      <c r="E92" s="156"/>
      <c r="F92" s="156"/>
      <c r="G92" s="156"/>
      <c r="H92" s="156"/>
      <c r="I92" s="156"/>
      <c r="J92" s="157"/>
    </row>
    <row r="93" spans="1:14" ht="15.75" thickBot="1" x14ac:dyDescent="0.3">
      <c r="A93" s="280" t="s">
        <v>155</v>
      </c>
      <c r="B93" s="281"/>
      <c r="C93" s="281"/>
      <c r="D93" s="281"/>
      <c r="E93" s="281"/>
      <c r="F93" s="281"/>
      <c r="G93" s="281"/>
      <c r="H93" s="281"/>
      <c r="I93" s="281"/>
      <c r="J93" s="282"/>
    </row>
    <row r="94" spans="1:14" x14ac:dyDescent="0.25">
      <c r="A94" s="144" t="s">
        <v>156</v>
      </c>
      <c r="B94" s="96"/>
      <c r="C94" s="96"/>
      <c r="D94" s="96"/>
      <c r="E94" s="96"/>
      <c r="F94" s="96"/>
      <c r="G94" s="96"/>
      <c r="H94" s="96"/>
      <c r="I94" s="192"/>
      <c r="J94" s="193"/>
      <c r="M94" s="207" t="s">
        <v>165</v>
      </c>
      <c r="N94" s="207" t="s">
        <v>174</v>
      </c>
    </row>
    <row r="95" spans="1:14" ht="15.75" thickBot="1" x14ac:dyDescent="0.3">
      <c r="A95" s="194" t="s">
        <v>155</v>
      </c>
      <c r="B95" s="96"/>
      <c r="C95" s="96"/>
      <c r="D95" s="96"/>
      <c r="E95" s="96"/>
      <c r="F95" s="96"/>
      <c r="G95" s="96"/>
      <c r="H95" s="96"/>
      <c r="I95" s="195"/>
      <c r="J95" s="196"/>
      <c r="M95" s="207" t="s">
        <v>197</v>
      </c>
      <c r="N95" s="207" t="s">
        <v>173</v>
      </c>
    </row>
    <row r="96" spans="1:14" ht="15.75" thickBot="1" x14ac:dyDescent="0.3">
      <c r="A96" s="280" t="s">
        <v>104</v>
      </c>
      <c r="B96" s="281"/>
      <c r="C96" s="281"/>
      <c r="D96" s="281"/>
      <c r="E96" s="281"/>
      <c r="F96" s="281"/>
      <c r="G96" s="281"/>
      <c r="H96" s="281"/>
      <c r="I96" s="281"/>
      <c r="J96" s="282"/>
      <c r="M96" s="207" t="s">
        <v>196</v>
      </c>
      <c r="N96" s="207" t="s">
        <v>175</v>
      </c>
    </row>
    <row r="97" spans="1:14" x14ac:dyDescent="0.25">
      <c r="A97" s="144" t="s">
        <v>105</v>
      </c>
      <c r="B97" s="96"/>
      <c r="C97" s="96"/>
      <c r="D97" s="96"/>
      <c r="E97" s="96"/>
      <c r="F97" s="96"/>
      <c r="G97" s="96"/>
      <c r="H97" s="96"/>
      <c r="I97" s="192"/>
      <c r="J97" s="193"/>
      <c r="M97" s="207" t="s">
        <v>166</v>
      </c>
      <c r="N97" s="207" t="s">
        <v>176</v>
      </c>
    </row>
    <row r="98" spans="1:14" ht="15.75" thickBot="1" x14ac:dyDescent="0.3">
      <c r="A98" s="194" t="s">
        <v>106</v>
      </c>
      <c r="B98" s="96"/>
      <c r="C98" s="96"/>
      <c r="D98" s="96"/>
      <c r="E98" s="96"/>
      <c r="F98" s="96"/>
      <c r="G98" s="96"/>
      <c r="H98" s="96"/>
      <c r="I98" s="195"/>
      <c r="J98" s="196"/>
      <c r="M98" s="207" t="s">
        <v>167</v>
      </c>
      <c r="N98" s="207" t="s">
        <v>177</v>
      </c>
    </row>
    <row r="99" spans="1:14" ht="15.75" thickBot="1" x14ac:dyDescent="0.3">
      <c r="A99" s="138"/>
      <c r="B99" s="139"/>
      <c r="C99" s="139"/>
      <c r="D99" s="139"/>
      <c r="E99" s="139"/>
      <c r="F99" s="139"/>
      <c r="G99" s="139"/>
      <c r="H99" s="139"/>
      <c r="I99" s="139"/>
      <c r="J99" s="140"/>
      <c r="M99" s="207" t="s">
        <v>168</v>
      </c>
      <c r="N99" s="207" t="s">
        <v>178</v>
      </c>
    </row>
    <row r="100" spans="1:14" x14ac:dyDescent="0.25">
      <c r="M100" s="207" t="s">
        <v>169</v>
      </c>
      <c r="N100" s="207" t="s">
        <v>179</v>
      </c>
    </row>
    <row r="101" spans="1:14" x14ac:dyDescent="0.25">
      <c r="M101" s="207" t="s">
        <v>170</v>
      </c>
      <c r="N101" s="207" t="s">
        <v>180</v>
      </c>
    </row>
    <row r="102" spans="1:14" x14ac:dyDescent="0.25">
      <c r="M102" s="207" t="s">
        <v>171</v>
      </c>
      <c r="N102" s="207" t="s">
        <v>181</v>
      </c>
    </row>
    <row r="103" spans="1:14" x14ac:dyDescent="0.25">
      <c r="M103" s="207" t="s">
        <v>172</v>
      </c>
      <c r="N103" s="207" t="s">
        <v>182</v>
      </c>
    </row>
    <row r="104" spans="1:14" x14ac:dyDescent="0.25">
      <c r="N104" s="207" t="s">
        <v>183</v>
      </c>
    </row>
    <row r="105" spans="1:14" x14ac:dyDescent="0.25">
      <c r="N105" s="207" t="s">
        <v>184</v>
      </c>
    </row>
    <row r="106" spans="1:14" x14ac:dyDescent="0.25">
      <c r="N106" s="207" t="s">
        <v>185</v>
      </c>
    </row>
    <row r="107" spans="1:14" x14ac:dyDescent="0.25">
      <c r="N107" s="207" t="s">
        <v>186</v>
      </c>
    </row>
    <row r="108" spans="1:14" x14ac:dyDescent="0.25">
      <c r="N108" s="207" t="s">
        <v>187</v>
      </c>
    </row>
    <row r="109" spans="1:14" x14ac:dyDescent="0.25">
      <c r="N109" s="207" t="s">
        <v>188</v>
      </c>
    </row>
    <row r="110" spans="1:14" x14ac:dyDescent="0.25">
      <c r="N110" s="207" t="s">
        <v>189</v>
      </c>
    </row>
    <row r="111" spans="1:14" x14ac:dyDescent="0.25">
      <c r="N111" s="207" t="s">
        <v>190</v>
      </c>
    </row>
    <row r="112" spans="1:14" x14ac:dyDescent="0.25">
      <c r="N112" s="207" t="s">
        <v>191</v>
      </c>
    </row>
    <row r="113" spans="14:14" x14ac:dyDescent="0.25">
      <c r="N113" s="207" t="s">
        <v>192</v>
      </c>
    </row>
    <row r="114" spans="14:14" x14ac:dyDescent="0.25">
      <c r="N114" s="207" t="s">
        <v>193</v>
      </c>
    </row>
    <row r="115" spans="14:14" x14ac:dyDescent="0.25">
      <c r="N115" s="207" t="s">
        <v>194</v>
      </c>
    </row>
    <row r="116" spans="14:14" x14ac:dyDescent="0.25">
      <c r="N116" s="207" t="s">
        <v>195</v>
      </c>
    </row>
  </sheetData>
  <sheetProtection password="98B7" sheet="1" objects="1" scenarios="1"/>
  <mergeCells count="9">
    <mergeCell ref="A88:J88"/>
    <mergeCell ref="A93:J93"/>
    <mergeCell ref="A96:J96"/>
    <mergeCell ref="B3:H3"/>
    <mergeCell ref="A9:J9"/>
    <mergeCell ref="A34:J34"/>
    <mergeCell ref="A48:J48"/>
    <mergeCell ref="A71:J71"/>
    <mergeCell ref="A80:J80"/>
  </mergeCells>
  <dataValidations disablePrompts="1" count="2">
    <dataValidation type="list" allowBlank="1" showInputMessage="1" showErrorMessage="1" sqref="B95:H95">
      <formula1>$M$94:$M$103</formula1>
    </dataValidation>
    <dataValidation type="list" allowBlank="1" showInputMessage="1" showErrorMessage="1" sqref="B94:H94">
      <formula1>$N$94:$N$116</formula1>
    </dataValidation>
  </dataValidations>
  <printOptions horizontalCentered="1"/>
  <pageMargins left="0.2" right="0.2" top="0.25" bottom="0.25" header="0.3" footer="0.3"/>
  <pageSetup scale="85" orientation="portrait" blackAndWhite="1" horizontalDpi="4294967293" verticalDpi="4294967293" r:id="rId1"/>
  <rowBreaks count="1" manualBreakCount="1">
    <brk id="70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Normal="100" workbookViewId="0">
      <selection activeCell="C16" sqref="C16"/>
    </sheetView>
  </sheetViews>
  <sheetFormatPr defaultRowHeight="15" x14ac:dyDescent="0.25"/>
  <cols>
    <col min="1" max="1" width="9.140625" style="1"/>
    <col min="2" max="2" width="20.85546875" style="1" customWidth="1"/>
    <col min="3" max="3" width="18.7109375" style="1" customWidth="1"/>
    <col min="4" max="4" width="9.140625" style="2" customWidth="1"/>
    <col min="5" max="5" width="8.42578125" style="1" customWidth="1"/>
    <col min="6" max="6" width="15.7109375" style="1" customWidth="1"/>
    <col min="7" max="7" width="28.5703125" style="1" customWidth="1"/>
    <col min="8" max="13" width="15.7109375" style="1" hidden="1" customWidth="1"/>
    <col min="14" max="14" width="15.7109375" style="1" customWidth="1"/>
    <col min="15" max="15" width="48" style="1" customWidth="1"/>
    <col min="16" max="16" width="30.140625" style="1" customWidth="1"/>
    <col min="17" max="17" width="15.7109375" style="1" hidden="1" customWidth="1"/>
    <col min="18" max="18" width="12" hidden="1" customWidth="1"/>
    <col min="19" max="19" width="21.85546875" hidden="1" customWidth="1"/>
  </cols>
  <sheetData>
    <row r="1" spans="1:19" ht="15.75" customHeight="1" x14ac:dyDescent="0.25">
      <c r="A1" s="252" t="s">
        <v>1</v>
      </c>
      <c r="B1" s="233">
        <f>'Expense Tracker Wk 1'!B1</f>
        <v>6</v>
      </c>
      <c r="C1" s="287" t="str">
        <f>'Expense Tracker Wk 1'!C1:F2</f>
        <v>Store #XXX-Weekly Expense Tracker</v>
      </c>
      <c r="D1" s="287"/>
      <c r="E1" s="287"/>
      <c r="F1" s="287"/>
      <c r="G1" s="255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9" ht="15.75" customHeight="1" thickBot="1" x14ac:dyDescent="0.3">
      <c r="A2" s="252" t="s">
        <v>2</v>
      </c>
      <c r="B2" s="253">
        <v>2</v>
      </c>
      <c r="C2" s="287"/>
      <c r="D2" s="287"/>
      <c r="E2" s="287"/>
      <c r="F2" s="287"/>
      <c r="G2" s="255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ht="15.75" customHeight="1" thickBot="1" x14ac:dyDescent="0.3">
      <c r="A3" s="252"/>
      <c r="B3" s="233"/>
      <c r="C3" s="233"/>
      <c r="D3" s="254"/>
      <c r="E3" s="252"/>
      <c r="F3" s="252"/>
      <c r="G3" s="252"/>
      <c r="H3" s="3"/>
      <c r="I3" s="3"/>
      <c r="J3" s="3"/>
      <c r="K3" s="3"/>
      <c r="L3" s="3"/>
      <c r="M3" s="3"/>
      <c r="N3" s="3"/>
      <c r="O3" s="3"/>
      <c r="P3" s="3"/>
      <c r="Q3" s="3"/>
      <c r="R3" s="251" t="s">
        <v>110</v>
      </c>
      <c r="S3" s="87" t="s">
        <v>111</v>
      </c>
    </row>
    <row r="4" spans="1:19" ht="15.75" customHeight="1" thickBot="1" x14ac:dyDescent="0.3">
      <c r="A4" s="284" t="s">
        <v>32</v>
      </c>
      <c r="B4" s="285"/>
      <c r="C4" s="285"/>
      <c r="D4" s="285"/>
      <c r="E4" s="285"/>
      <c r="F4" s="285"/>
      <c r="G4" s="286"/>
      <c r="H4" s="199"/>
      <c r="I4" s="199"/>
      <c r="J4" s="199"/>
      <c r="K4" s="199"/>
      <c r="L4" s="199"/>
      <c r="M4" s="199"/>
      <c r="O4" s="275" t="s">
        <v>123</v>
      </c>
      <c r="P4" s="277"/>
      <c r="Q4" s="47"/>
      <c r="R4" s="95" t="s">
        <v>8</v>
      </c>
      <c r="S4" s="83" t="s">
        <v>10</v>
      </c>
    </row>
    <row r="5" spans="1:19" ht="30" x14ac:dyDescent="0.25">
      <c r="A5" s="78" t="s">
        <v>4</v>
      </c>
      <c r="B5" s="79" t="s">
        <v>237</v>
      </c>
      <c r="C5" s="80" t="s">
        <v>6</v>
      </c>
      <c r="D5" s="80" t="s">
        <v>5</v>
      </c>
      <c r="E5" s="80" t="s">
        <v>31</v>
      </c>
      <c r="F5" s="80" t="s">
        <v>26</v>
      </c>
      <c r="G5" s="81" t="s">
        <v>7</v>
      </c>
      <c r="H5" s="200" t="s">
        <v>160</v>
      </c>
      <c r="I5" s="200" t="s">
        <v>161</v>
      </c>
      <c r="J5" s="200" t="s">
        <v>3</v>
      </c>
      <c r="K5" s="200" t="s">
        <v>229</v>
      </c>
      <c r="L5" s="200" t="s">
        <v>230</v>
      </c>
      <c r="M5" s="200" t="s">
        <v>231</v>
      </c>
      <c r="N5" s="5"/>
      <c r="O5" s="89" t="s">
        <v>114</v>
      </c>
      <c r="P5" s="90" t="s">
        <v>111</v>
      </c>
      <c r="Q5" s="91"/>
      <c r="R5" s="82" t="s">
        <v>9</v>
      </c>
      <c r="S5" s="85" t="s">
        <v>17</v>
      </c>
    </row>
    <row r="6" spans="1:19" x14ac:dyDescent="0.25">
      <c r="A6" s="208"/>
      <c r="B6" s="209"/>
      <c r="C6" s="209"/>
      <c r="D6" s="210"/>
      <c r="E6" s="211"/>
      <c r="F6" s="211"/>
      <c r="G6" s="225"/>
      <c r="H6" s="201">
        <f>IF(F6="Food Cost",D6,0)</f>
        <v>0</v>
      </c>
      <c r="I6" s="201">
        <f>IF(F6="Paper Cost",D6,0)</f>
        <v>0</v>
      </c>
      <c r="J6" s="201">
        <f>IF(F6="Supplies",D6,0)</f>
        <v>0</v>
      </c>
      <c r="K6" s="201">
        <f>IF(F6="Mileage-Food",D6,0)</f>
        <v>0</v>
      </c>
      <c r="L6" s="201">
        <f>IF(F6="Mileage-Paper",D6,0)</f>
        <v>0</v>
      </c>
      <c r="M6" s="201">
        <f>IF(F6="Mileage-Supplies",D6,0)</f>
        <v>0</v>
      </c>
      <c r="N6" s="5"/>
      <c r="O6" s="203" t="s">
        <v>107</v>
      </c>
      <c r="P6" s="204" t="s">
        <v>112</v>
      </c>
      <c r="Q6" s="92"/>
      <c r="R6" s="82"/>
      <c r="S6" s="85" t="s">
        <v>3</v>
      </c>
    </row>
    <row r="7" spans="1:19" x14ac:dyDescent="0.25">
      <c r="A7" s="208"/>
      <c r="B7" s="209"/>
      <c r="C7" s="209"/>
      <c r="D7" s="210"/>
      <c r="E7" s="211"/>
      <c r="F7" s="211"/>
      <c r="G7" s="212"/>
      <c r="H7" s="201">
        <f>IF(F7="Food Cost",D7,0)</f>
        <v>0</v>
      </c>
      <c r="I7" s="201">
        <f>IF(F7="Paper Cost",D7,0)</f>
        <v>0</v>
      </c>
      <c r="J7" s="201">
        <f>IF(F7="Supplies",D7,0)</f>
        <v>0</v>
      </c>
      <c r="K7" s="201">
        <f>IF(F7="Mileage-Food",D7,0)</f>
        <v>0</v>
      </c>
      <c r="L7" s="201">
        <f>IF(F7="Mileage-Paper",D7,0)</f>
        <v>0</v>
      </c>
      <c r="M7" s="201">
        <f>IF(F7="Mileage-Supplies",D7,0)</f>
        <v>0</v>
      </c>
      <c r="O7" s="203" t="s">
        <v>108</v>
      </c>
      <c r="P7" s="204" t="s">
        <v>112</v>
      </c>
      <c r="Q7" s="92"/>
      <c r="R7" s="82"/>
      <c r="S7" s="85" t="s">
        <v>130</v>
      </c>
    </row>
    <row r="8" spans="1:19" x14ac:dyDescent="0.25">
      <c r="A8" s="208"/>
      <c r="B8" s="209"/>
      <c r="C8" s="209"/>
      <c r="D8" s="210"/>
      <c r="E8" s="211"/>
      <c r="F8" s="211"/>
      <c r="G8" s="212"/>
      <c r="H8" s="201">
        <f t="shared" ref="H8:H18" si="0">IF(F8="Food Cost",D8,0)</f>
        <v>0</v>
      </c>
      <c r="I8" s="201">
        <f t="shared" ref="I8:I18" si="1">IF(F8="Paper Cost",D8,0)</f>
        <v>0</v>
      </c>
      <c r="J8" s="201">
        <f t="shared" ref="J8:J18" si="2">IF(F8="Supplies",D8,0)</f>
        <v>0</v>
      </c>
      <c r="K8" s="201">
        <f t="shared" ref="K8:K25" si="3">IF(F8="Mileage-Food",D8,0)</f>
        <v>0</v>
      </c>
      <c r="L8" s="201">
        <f t="shared" ref="L8:L25" si="4">IF(F8="Mileage-Paper",D8,0)</f>
        <v>0</v>
      </c>
      <c r="M8" s="201">
        <f t="shared" ref="M8:M25" si="5">IF(F8="Mileage-Supplies",D8,0)</f>
        <v>0</v>
      </c>
      <c r="O8" s="203" t="s">
        <v>109</v>
      </c>
      <c r="P8" s="204" t="s">
        <v>113</v>
      </c>
      <c r="Q8" s="92"/>
      <c r="R8" s="82"/>
      <c r="S8" s="85" t="s">
        <v>14</v>
      </c>
    </row>
    <row r="9" spans="1:19" x14ac:dyDescent="0.25">
      <c r="A9" s="208"/>
      <c r="B9" s="209"/>
      <c r="C9" s="209"/>
      <c r="D9" s="210"/>
      <c r="E9" s="211"/>
      <c r="F9" s="211"/>
      <c r="G9" s="212"/>
      <c r="H9" s="201">
        <f t="shared" si="0"/>
        <v>0</v>
      </c>
      <c r="I9" s="201">
        <f t="shared" si="1"/>
        <v>0</v>
      </c>
      <c r="J9" s="201">
        <f t="shared" si="2"/>
        <v>0</v>
      </c>
      <c r="K9" s="201">
        <f t="shared" si="3"/>
        <v>0</v>
      </c>
      <c r="L9" s="201">
        <f t="shared" si="4"/>
        <v>0</v>
      </c>
      <c r="M9" s="201">
        <f t="shared" si="5"/>
        <v>0</v>
      </c>
      <c r="O9" s="205" t="s">
        <v>209</v>
      </c>
      <c r="P9" s="206" t="s">
        <v>3</v>
      </c>
      <c r="Q9" s="92"/>
      <c r="R9" s="82"/>
      <c r="S9" s="85" t="s">
        <v>13</v>
      </c>
    </row>
    <row r="10" spans="1:19" x14ac:dyDescent="0.25">
      <c r="A10" s="208"/>
      <c r="B10" s="209"/>
      <c r="C10" s="209"/>
      <c r="D10" s="210"/>
      <c r="E10" s="211"/>
      <c r="F10" s="211"/>
      <c r="G10" s="212"/>
      <c r="H10" s="201">
        <f t="shared" si="0"/>
        <v>0</v>
      </c>
      <c r="I10" s="201">
        <f t="shared" si="1"/>
        <v>0</v>
      </c>
      <c r="J10" s="201">
        <f t="shared" si="2"/>
        <v>0</v>
      </c>
      <c r="K10" s="201">
        <f t="shared" si="3"/>
        <v>0</v>
      </c>
      <c r="L10" s="201">
        <f t="shared" si="4"/>
        <v>0</v>
      </c>
      <c r="M10" s="201">
        <f t="shared" si="5"/>
        <v>0</v>
      </c>
      <c r="O10" s="205" t="s">
        <v>21</v>
      </c>
      <c r="P10" s="206" t="s">
        <v>210</v>
      </c>
      <c r="Q10" s="92"/>
      <c r="R10" s="82"/>
      <c r="S10" s="84" t="s">
        <v>15</v>
      </c>
    </row>
    <row r="11" spans="1:19" x14ac:dyDescent="0.25">
      <c r="A11" s="208"/>
      <c r="B11" s="209"/>
      <c r="C11" s="209"/>
      <c r="D11" s="210"/>
      <c r="E11" s="211"/>
      <c r="F11" s="211"/>
      <c r="G11" s="212"/>
      <c r="H11" s="201">
        <f t="shared" si="0"/>
        <v>0</v>
      </c>
      <c r="I11" s="201">
        <f t="shared" si="1"/>
        <v>0</v>
      </c>
      <c r="J11" s="201">
        <f t="shared" si="2"/>
        <v>0</v>
      </c>
      <c r="K11" s="201">
        <f t="shared" si="3"/>
        <v>0</v>
      </c>
      <c r="L11" s="201">
        <f t="shared" si="4"/>
        <v>0</v>
      </c>
      <c r="M11" s="201">
        <f t="shared" si="5"/>
        <v>0</v>
      </c>
      <c r="O11" s="203" t="s">
        <v>212</v>
      </c>
      <c r="P11" s="206" t="s">
        <v>211</v>
      </c>
      <c r="Q11" s="92"/>
      <c r="R11" s="82"/>
      <c r="S11" s="85" t="s">
        <v>229</v>
      </c>
    </row>
    <row r="12" spans="1:19" x14ac:dyDescent="0.25">
      <c r="A12" s="208"/>
      <c r="B12" s="209"/>
      <c r="C12" s="209"/>
      <c r="D12" s="210"/>
      <c r="E12" s="211"/>
      <c r="F12" s="211"/>
      <c r="G12" s="212"/>
      <c r="H12" s="201">
        <f t="shared" si="0"/>
        <v>0</v>
      </c>
      <c r="I12" s="201">
        <f t="shared" si="1"/>
        <v>0</v>
      </c>
      <c r="J12" s="201">
        <f t="shared" si="2"/>
        <v>0</v>
      </c>
      <c r="K12" s="201">
        <f t="shared" si="3"/>
        <v>0</v>
      </c>
      <c r="L12" s="201">
        <f t="shared" si="4"/>
        <v>0</v>
      </c>
      <c r="M12" s="201">
        <f t="shared" si="5"/>
        <v>0</v>
      </c>
      <c r="O12" s="203" t="s">
        <v>213</v>
      </c>
      <c r="P12" s="206" t="s">
        <v>214</v>
      </c>
      <c r="Q12" s="92"/>
      <c r="R12" s="82"/>
      <c r="S12" s="85" t="s">
        <v>230</v>
      </c>
    </row>
    <row r="13" spans="1:19" x14ac:dyDescent="0.25">
      <c r="A13" s="208"/>
      <c r="B13" s="209"/>
      <c r="C13" s="209"/>
      <c r="D13" s="210"/>
      <c r="E13" s="211"/>
      <c r="F13" s="211"/>
      <c r="G13" s="212"/>
      <c r="H13" s="201">
        <f t="shared" si="0"/>
        <v>0</v>
      </c>
      <c r="I13" s="201">
        <f t="shared" si="1"/>
        <v>0</v>
      </c>
      <c r="J13" s="201">
        <f t="shared" si="2"/>
        <v>0</v>
      </c>
      <c r="K13" s="201">
        <f t="shared" si="3"/>
        <v>0</v>
      </c>
      <c r="L13" s="201">
        <f t="shared" si="4"/>
        <v>0</v>
      </c>
      <c r="M13" s="201">
        <f t="shared" si="5"/>
        <v>0</v>
      </c>
      <c r="O13" s="203" t="s">
        <v>116</v>
      </c>
      <c r="P13" s="204" t="s">
        <v>3</v>
      </c>
      <c r="Q13" s="92"/>
      <c r="R13" s="82"/>
      <c r="S13" s="85" t="s">
        <v>231</v>
      </c>
    </row>
    <row r="14" spans="1:19" x14ac:dyDescent="0.25">
      <c r="A14" s="208"/>
      <c r="B14" s="209"/>
      <c r="C14" s="209"/>
      <c r="D14" s="210"/>
      <c r="E14" s="211"/>
      <c r="F14" s="211"/>
      <c r="G14" s="212"/>
      <c r="H14" s="201">
        <f t="shared" si="0"/>
        <v>0</v>
      </c>
      <c r="I14" s="201">
        <f t="shared" si="1"/>
        <v>0</v>
      </c>
      <c r="J14" s="201">
        <f t="shared" si="2"/>
        <v>0</v>
      </c>
      <c r="K14" s="201">
        <f t="shared" si="3"/>
        <v>0</v>
      </c>
      <c r="L14" s="201">
        <f t="shared" si="4"/>
        <v>0</v>
      </c>
      <c r="M14" s="201">
        <f t="shared" si="5"/>
        <v>0</v>
      </c>
      <c r="O14" s="203" t="s">
        <v>29</v>
      </c>
      <c r="P14" s="204" t="s">
        <v>30</v>
      </c>
      <c r="Q14" s="92"/>
      <c r="R14" s="82"/>
      <c r="S14" s="85" t="s">
        <v>227</v>
      </c>
    </row>
    <row r="15" spans="1:19" x14ac:dyDescent="0.25">
      <c r="A15" s="208"/>
      <c r="B15" s="209"/>
      <c r="C15" s="209"/>
      <c r="D15" s="210"/>
      <c r="E15" s="211"/>
      <c r="F15" s="211"/>
      <c r="G15" s="212"/>
      <c r="H15" s="201">
        <f t="shared" si="0"/>
        <v>0</v>
      </c>
      <c r="I15" s="201">
        <f t="shared" si="1"/>
        <v>0</v>
      </c>
      <c r="J15" s="201">
        <f t="shared" si="2"/>
        <v>0</v>
      </c>
      <c r="K15" s="201">
        <f t="shared" si="3"/>
        <v>0</v>
      </c>
      <c r="L15" s="201">
        <f t="shared" si="4"/>
        <v>0</v>
      </c>
      <c r="M15" s="201">
        <f t="shared" si="5"/>
        <v>0</v>
      </c>
      <c r="O15" s="203" t="s">
        <v>28</v>
      </c>
      <c r="P15" s="204" t="s">
        <v>15</v>
      </c>
      <c r="Q15" s="92"/>
      <c r="R15" s="82"/>
      <c r="S15" s="84" t="s">
        <v>11</v>
      </c>
    </row>
    <row r="16" spans="1:19" x14ac:dyDescent="0.25">
      <c r="A16" s="208"/>
      <c r="B16" s="209"/>
      <c r="C16" s="209"/>
      <c r="D16" s="210"/>
      <c r="E16" s="211"/>
      <c r="F16" s="211"/>
      <c r="G16" s="212"/>
      <c r="H16" s="201">
        <f t="shared" si="0"/>
        <v>0</v>
      </c>
      <c r="I16" s="201">
        <f t="shared" si="1"/>
        <v>0</v>
      </c>
      <c r="J16" s="201">
        <f t="shared" si="2"/>
        <v>0</v>
      </c>
      <c r="K16" s="201">
        <f t="shared" si="3"/>
        <v>0</v>
      </c>
      <c r="L16" s="201">
        <f t="shared" si="4"/>
        <v>0</v>
      </c>
      <c r="M16" s="201">
        <f t="shared" si="5"/>
        <v>0</v>
      </c>
      <c r="O16" s="205" t="s">
        <v>27</v>
      </c>
      <c r="P16" s="206" t="s">
        <v>215</v>
      </c>
      <c r="Q16" s="92"/>
      <c r="R16" s="82"/>
      <c r="S16" s="84" t="s">
        <v>12</v>
      </c>
    </row>
    <row r="17" spans="1:19" x14ac:dyDescent="0.25">
      <c r="A17" s="208"/>
      <c r="B17" s="209"/>
      <c r="C17" s="209"/>
      <c r="D17" s="210"/>
      <c r="E17" s="211"/>
      <c r="F17" s="211"/>
      <c r="G17" s="212"/>
      <c r="H17" s="201">
        <f t="shared" si="0"/>
        <v>0</v>
      </c>
      <c r="I17" s="201">
        <f t="shared" si="1"/>
        <v>0</v>
      </c>
      <c r="J17" s="201">
        <f t="shared" si="2"/>
        <v>0</v>
      </c>
      <c r="K17" s="201">
        <f t="shared" si="3"/>
        <v>0</v>
      </c>
      <c r="L17" s="201">
        <f t="shared" si="4"/>
        <v>0</v>
      </c>
      <c r="M17" s="201">
        <f t="shared" si="5"/>
        <v>0</v>
      </c>
      <c r="O17" s="205" t="s">
        <v>25</v>
      </c>
      <c r="P17" s="206" t="s">
        <v>3</v>
      </c>
      <c r="Q17" s="92"/>
      <c r="R17" s="82"/>
      <c r="S17" s="85" t="s">
        <v>228</v>
      </c>
    </row>
    <row r="18" spans="1:19" x14ac:dyDescent="0.25">
      <c r="A18" s="208"/>
      <c r="B18" s="209"/>
      <c r="C18" s="209"/>
      <c r="D18" s="210"/>
      <c r="E18" s="211"/>
      <c r="F18" s="211"/>
      <c r="G18" s="212"/>
      <c r="H18" s="201">
        <f t="shared" si="0"/>
        <v>0</v>
      </c>
      <c r="I18" s="201">
        <f t="shared" si="1"/>
        <v>0</v>
      </c>
      <c r="J18" s="201">
        <f t="shared" si="2"/>
        <v>0</v>
      </c>
      <c r="K18" s="201">
        <f t="shared" si="3"/>
        <v>0</v>
      </c>
      <c r="L18" s="201">
        <f t="shared" si="4"/>
        <v>0</v>
      </c>
      <c r="M18" s="201">
        <f t="shared" si="5"/>
        <v>0</v>
      </c>
      <c r="O18" s="205" t="s">
        <v>216</v>
      </c>
      <c r="P18" s="206" t="s">
        <v>10</v>
      </c>
      <c r="Q18" s="92"/>
      <c r="R18" s="82"/>
      <c r="S18" s="85" t="s">
        <v>16</v>
      </c>
    </row>
    <row r="19" spans="1:19" ht="15.75" thickBot="1" x14ac:dyDescent="0.3">
      <c r="A19" s="208"/>
      <c r="B19" s="209"/>
      <c r="C19" s="209"/>
      <c r="D19" s="210"/>
      <c r="E19" s="211"/>
      <c r="F19" s="211"/>
      <c r="G19" s="212"/>
      <c r="H19" s="201">
        <f t="shared" ref="H19:H25" si="6">IF(F19="Food Cost",D19,0)</f>
        <v>0</v>
      </c>
      <c r="I19" s="201">
        <f t="shared" ref="I19:I25" si="7">IF(F19="Paper Cost",D19,0)</f>
        <v>0</v>
      </c>
      <c r="J19" s="201">
        <f t="shared" ref="J19:J25" si="8">IF(F19="Supplies",D19,0)</f>
        <v>0</v>
      </c>
      <c r="K19" s="201">
        <f t="shared" si="3"/>
        <v>0</v>
      </c>
      <c r="L19" s="201">
        <f t="shared" si="4"/>
        <v>0</v>
      </c>
      <c r="M19" s="201">
        <f t="shared" si="5"/>
        <v>0</v>
      </c>
      <c r="O19" s="205" t="s">
        <v>148</v>
      </c>
      <c r="P19" s="206" t="s">
        <v>10</v>
      </c>
      <c r="Q19" s="88"/>
      <c r="R19" s="82"/>
      <c r="S19" s="84" t="s">
        <v>30</v>
      </c>
    </row>
    <row r="20" spans="1:19" x14ac:dyDescent="0.25">
      <c r="A20" s="208"/>
      <c r="B20" s="209"/>
      <c r="C20" s="209"/>
      <c r="D20" s="210"/>
      <c r="E20" s="211"/>
      <c r="F20" s="211"/>
      <c r="G20" s="212"/>
      <c r="H20" s="201">
        <f t="shared" si="6"/>
        <v>0</v>
      </c>
      <c r="I20" s="201">
        <f t="shared" si="7"/>
        <v>0</v>
      </c>
      <c r="J20" s="201">
        <f t="shared" si="8"/>
        <v>0</v>
      </c>
      <c r="K20" s="201">
        <f t="shared" si="3"/>
        <v>0</v>
      </c>
      <c r="L20" s="201">
        <f t="shared" si="4"/>
        <v>0</v>
      </c>
      <c r="M20" s="201">
        <f t="shared" si="5"/>
        <v>0</v>
      </c>
      <c r="O20" s="205" t="s">
        <v>126</v>
      </c>
      <c r="P20" s="206" t="s">
        <v>17</v>
      </c>
      <c r="Q20" s="93"/>
      <c r="R20" s="219"/>
      <c r="S20" s="219"/>
    </row>
    <row r="21" spans="1:19" x14ac:dyDescent="0.25">
      <c r="A21" s="208"/>
      <c r="B21" s="209"/>
      <c r="C21" s="209"/>
      <c r="D21" s="210"/>
      <c r="E21" s="211"/>
      <c r="F21" s="211"/>
      <c r="G21" s="212"/>
      <c r="H21" s="201">
        <f t="shared" si="6"/>
        <v>0</v>
      </c>
      <c r="I21" s="201">
        <f t="shared" si="7"/>
        <v>0</v>
      </c>
      <c r="J21" s="201">
        <f t="shared" si="8"/>
        <v>0</v>
      </c>
      <c r="K21" s="201">
        <f t="shared" si="3"/>
        <v>0</v>
      </c>
      <c r="L21" s="201">
        <f t="shared" si="4"/>
        <v>0</v>
      </c>
      <c r="M21" s="201">
        <f t="shared" si="5"/>
        <v>0</v>
      </c>
      <c r="O21" s="205" t="s">
        <v>127</v>
      </c>
      <c r="P21" s="206" t="s">
        <v>3</v>
      </c>
      <c r="Q21" s="93"/>
      <c r="R21" s="220"/>
      <c r="S21" s="220"/>
    </row>
    <row r="22" spans="1:19" x14ac:dyDescent="0.25">
      <c r="A22" s="208"/>
      <c r="B22" s="209"/>
      <c r="C22" s="209"/>
      <c r="D22" s="210"/>
      <c r="E22" s="211"/>
      <c r="F22" s="211"/>
      <c r="G22" s="212"/>
      <c r="H22" s="201">
        <f t="shared" si="6"/>
        <v>0</v>
      </c>
      <c r="I22" s="201">
        <f t="shared" si="7"/>
        <v>0</v>
      </c>
      <c r="J22" s="201">
        <f t="shared" si="8"/>
        <v>0</v>
      </c>
      <c r="K22" s="201">
        <f t="shared" si="3"/>
        <v>0</v>
      </c>
      <c r="L22" s="201">
        <f t="shared" si="4"/>
        <v>0</v>
      </c>
      <c r="M22" s="201">
        <f t="shared" si="5"/>
        <v>0</v>
      </c>
      <c r="O22" s="205" t="s">
        <v>128</v>
      </c>
      <c r="P22" s="206" t="s">
        <v>15</v>
      </c>
      <c r="Q22" s="94"/>
      <c r="R22" s="220"/>
      <c r="S22" s="31"/>
    </row>
    <row r="23" spans="1:19" x14ac:dyDescent="0.25">
      <c r="A23" s="208"/>
      <c r="B23" s="209"/>
      <c r="C23" s="209"/>
      <c r="D23" s="210"/>
      <c r="E23" s="211"/>
      <c r="F23" s="211"/>
      <c r="G23" s="212"/>
      <c r="H23" s="201">
        <f t="shared" si="6"/>
        <v>0</v>
      </c>
      <c r="I23" s="201">
        <f t="shared" si="7"/>
        <v>0</v>
      </c>
      <c r="J23" s="201">
        <f t="shared" si="8"/>
        <v>0</v>
      </c>
      <c r="K23" s="201">
        <f t="shared" si="3"/>
        <v>0</v>
      </c>
      <c r="L23" s="201">
        <f t="shared" si="4"/>
        <v>0</v>
      </c>
      <c r="M23" s="201">
        <f t="shared" si="5"/>
        <v>0</v>
      </c>
      <c r="O23" s="205" t="s">
        <v>129</v>
      </c>
      <c r="P23" s="206" t="s">
        <v>130</v>
      </c>
      <c r="Q23" s="92"/>
      <c r="R23" s="220"/>
      <c r="S23" s="31"/>
    </row>
    <row r="24" spans="1:19" x14ac:dyDescent="0.25">
      <c r="A24" s="208"/>
      <c r="B24" s="209"/>
      <c r="C24" s="209"/>
      <c r="D24" s="210"/>
      <c r="E24" s="211"/>
      <c r="F24" s="211"/>
      <c r="G24" s="212"/>
      <c r="H24" s="201">
        <f t="shared" si="6"/>
        <v>0</v>
      </c>
      <c r="I24" s="201">
        <f t="shared" si="7"/>
        <v>0</v>
      </c>
      <c r="J24" s="201">
        <f t="shared" si="8"/>
        <v>0</v>
      </c>
      <c r="K24" s="201">
        <f t="shared" si="3"/>
        <v>0</v>
      </c>
      <c r="L24" s="201">
        <f t="shared" si="4"/>
        <v>0</v>
      </c>
      <c r="M24" s="201">
        <f t="shared" si="5"/>
        <v>0</v>
      </c>
      <c r="O24" s="205" t="s">
        <v>18</v>
      </c>
      <c r="P24" s="206" t="s">
        <v>19</v>
      </c>
      <c r="Q24" s="88"/>
      <c r="R24" s="220"/>
      <c r="S24" s="220"/>
    </row>
    <row r="25" spans="1:19" ht="15.75" thickBot="1" x14ac:dyDescent="0.3">
      <c r="A25" s="208"/>
      <c r="B25" s="209"/>
      <c r="C25" s="209"/>
      <c r="D25" s="210"/>
      <c r="E25" s="211"/>
      <c r="F25" s="211"/>
      <c r="G25" s="212"/>
      <c r="H25" s="201">
        <f t="shared" si="6"/>
        <v>0</v>
      </c>
      <c r="I25" s="201">
        <f t="shared" si="7"/>
        <v>0</v>
      </c>
      <c r="J25" s="201">
        <f t="shared" si="8"/>
        <v>0</v>
      </c>
      <c r="K25" s="201">
        <f t="shared" si="3"/>
        <v>0</v>
      </c>
      <c r="L25" s="201">
        <f t="shared" si="4"/>
        <v>0</v>
      </c>
      <c r="M25" s="201">
        <f t="shared" si="5"/>
        <v>0</v>
      </c>
      <c r="O25" s="205" t="s">
        <v>118</v>
      </c>
      <c r="P25" s="206" t="s">
        <v>120</v>
      </c>
      <c r="Q25" s="92"/>
      <c r="R25" s="220"/>
      <c r="S25" s="31"/>
    </row>
    <row r="26" spans="1:19" ht="16.5" thickBot="1" x14ac:dyDescent="0.3">
      <c r="A26" s="284" t="s">
        <v>34</v>
      </c>
      <c r="B26" s="285"/>
      <c r="C26" s="285"/>
      <c r="D26" s="285"/>
      <c r="E26" s="285"/>
      <c r="F26" s="285"/>
      <c r="G26" s="286"/>
      <c r="H26" s="202">
        <f t="shared" ref="H26:M26" si="9">SUM(H6:H25)</f>
        <v>0</v>
      </c>
      <c r="I26" s="202">
        <f t="shared" si="9"/>
        <v>0</v>
      </c>
      <c r="J26" s="202">
        <f t="shared" si="9"/>
        <v>0</v>
      </c>
      <c r="K26" s="202">
        <f t="shared" si="9"/>
        <v>0</v>
      </c>
      <c r="L26" s="202">
        <f t="shared" si="9"/>
        <v>0</v>
      </c>
      <c r="M26" s="202">
        <f t="shared" si="9"/>
        <v>0</v>
      </c>
      <c r="O26" s="205" t="s">
        <v>119</v>
      </c>
      <c r="P26" s="206" t="s">
        <v>121</v>
      </c>
      <c r="Q26" s="94"/>
      <c r="R26" s="220"/>
      <c r="S26" s="220"/>
    </row>
    <row r="27" spans="1:19" ht="30" x14ac:dyDescent="0.25">
      <c r="A27" s="78" t="s">
        <v>4</v>
      </c>
      <c r="B27" s="79" t="s">
        <v>33</v>
      </c>
      <c r="C27" s="80" t="s">
        <v>208</v>
      </c>
      <c r="D27" s="80" t="s">
        <v>5</v>
      </c>
      <c r="E27" s="80" t="s">
        <v>31</v>
      </c>
      <c r="F27" s="80" t="s">
        <v>26</v>
      </c>
      <c r="G27" s="81" t="s">
        <v>7</v>
      </c>
      <c r="H27" s="200" t="s">
        <v>160</v>
      </c>
      <c r="I27" s="200" t="s">
        <v>161</v>
      </c>
      <c r="J27" s="200" t="s">
        <v>3</v>
      </c>
      <c r="K27" s="200" t="s">
        <v>130</v>
      </c>
      <c r="L27" s="200"/>
      <c r="M27" s="200"/>
      <c r="O27" s="205" t="s">
        <v>217</v>
      </c>
      <c r="P27" s="206" t="s">
        <v>122</v>
      </c>
      <c r="Q27" s="94"/>
      <c r="R27" s="220"/>
      <c r="S27" s="220"/>
    </row>
    <row r="28" spans="1:19" x14ac:dyDescent="0.25">
      <c r="A28" s="208"/>
      <c r="B28" s="209"/>
      <c r="C28" s="209"/>
      <c r="D28" s="210"/>
      <c r="E28" s="211"/>
      <c r="F28" s="211"/>
      <c r="G28" s="225"/>
      <c r="H28" s="201">
        <f>IF(F28="Food Cost",D28,0)</f>
        <v>0</v>
      </c>
      <c r="I28" s="201">
        <f>IF(F28="Paper Cost",D28,0)</f>
        <v>0</v>
      </c>
      <c r="J28" s="201">
        <f>IF(F28="Supplies",D28,0)</f>
        <v>0</v>
      </c>
      <c r="K28" s="201">
        <f>IF(F28="Delivery Surcharge",D28,0)</f>
        <v>0</v>
      </c>
      <c r="L28" s="201"/>
      <c r="M28" s="201"/>
      <c r="O28" s="205" t="s">
        <v>223</v>
      </c>
      <c r="P28" s="206" t="s">
        <v>10</v>
      </c>
      <c r="Q28" s="94"/>
      <c r="R28" s="31"/>
      <c r="S28" s="220"/>
    </row>
    <row r="29" spans="1:19" x14ac:dyDescent="0.25">
      <c r="A29" s="208"/>
      <c r="B29" s="209"/>
      <c r="C29" s="209"/>
      <c r="D29" s="210"/>
      <c r="E29" s="211"/>
      <c r="F29" s="211"/>
      <c r="G29" s="212"/>
      <c r="H29" s="201">
        <f>IF(F29="Food Cost",D29,0)</f>
        <v>0</v>
      </c>
      <c r="I29" s="201">
        <f>IF(F29="Paper Cost",D29,0)</f>
        <v>0</v>
      </c>
      <c r="J29" s="201">
        <f>IF(F29="Supplies",D29,0)</f>
        <v>0</v>
      </c>
      <c r="K29" s="201">
        <f>IF(F29="Delivery Surcharge",D29,0)</f>
        <v>0</v>
      </c>
      <c r="L29" s="201"/>
      <c r="M29" s="201"/>
      <c r="O29" s="205" t="s">
        <v>224</v>
      </c>
      <c r="P29" s="206" t="s">
        <v>17</v>
      </c>
      <c r="Q29" s="93"/>
      <c r="R29" s="31"/>
      <c r="S29" s="220"/>
    </row>
    <row r="30" spans="1:19" x14ac:dyDescent="0.25">
      <c r="A30" s="208"/>
      <c r="B30" s="209"/>
      <c r="C30" s="209"/>
      <c r="D30" s="210"/>
      <c r="E30" s="211"/>
      <c r="F30" s="211"/>
      <c r="G30" s="212"/>
      <c r="H30" s="201">
        <f>IF(F30="Food Cost",D30,0)</f>
        <v>0</v>
      </c>
      <c r="I30" s="201">
        <f>IF(F30="Paper Cost",D30,0)</f>
        <v>0</v>
      </c>
      <c r="J30" s="201">
        <f>IF(F30="Supplies",D30,0)</f>
        <v>0</v>
      </c>
      <c r="K30" s="201">
        <f>IF(F30="Delivery Surcharge",D30,0)</f>
        <v>0</v>
      </c>
      <c r="L30" s="201"/>
      <c r="M30" s="201"/>
      <c r="O30" s="205" t="s">
        <v>225</v>
      </c>
      <c r="P30" s="206" t="s">
        <v>3</v>
      </c>
      <c r="Q30" s="93"/>
    </row>
    <row r="31" spans="1:19" ht="15.75" customHeight="1" x14ac:dyDescent="0.25">
      <c r="A31" s="208"/>
      <c r="B31" s="209"/>
      <c r="C31" s="209"/>
      <c r="D31" s="210"/>
      <c r="E31" s="211"/>
      <c r="F31" s="211"/>
      <c r="G31" s="212"/>
      <c r="H31" s="201">
        <f>IF(F31="Food Cost",D31,0)</f>
        <v>0</v>
      </c>
      <c r="I31" s="201">
        <f>IF(F31="Paper Cost",D31,0)</f>
        <v>0</v>
      </c>
      <c r="J31" s="201">
        <f>IF(F31="Supplies",D31,0)</f>
        <v>0</v>
      </c>
      <c r="K31" s="201">
        <f>IF(F31="Delivery Surcharge",D31,0)</f>
        <v>0</v>
      </c>
      <c r="L31" s="201"/>
      <c r="M31" s="201"/>
      <c r="O31" s="205" t="s">
        <v>226</v>
      </c>
      <c r="P31" s="206" t="s">
        <v>227</v>
      </c>
      <c r="Q31" s="94"/>
    </row>
    <row r="32" spans="1:19" x14ac:dyDescent="0.25">
      <c r="A32" s="208"/>
      <c r="B32" s="209"/>
      <c r="C32" s="209"/>
      <c r="D32" s="210"/>
      <c r="E32" s="211"/>
      <c r="F32" s="211"/>
      <c r="G32" s="212"/>
      <c r="H32" s="201">
        <f>IF(F32="Food Cost",D32,0)</f>
        <v>0</v>
      </c>
      <c r="I32" s="201">
        <f>IF(F32="Paper Cost",D32,0)</f>
        <v>0</v>
      </c>
      <c r="J32" s="201">
        <f>IF(F32="Supplies",D32,0)</f>
        <v>0</v>
      </c>
      <c r="K32" s="201">
        <f t="shared" ref="K32:K46" si="10">IF(F32="Delivery Surcharge",D32,0)</f>
        <v>0</v>
      </c>
      <c r="L32" s="201"/>
      <c r="M32" s="201"/>
      <c r="O32" s="205" t="s">
        <v>117</v>
      </c>
      <c r="P32" s="206" t="s">
        <v>3</v>
      </c>
      <c r="Q32" s="94"/>
    </row>
    <row r="33" spans="1:17" x14ac:dyDescent="0.25">
      <c r="A33" s="208"/>
      <c r="B33" s="209"/>
      <c r="C33" s="209"/>
      <c r="D33" s="210"/>
      <c r="E33" s="211"/>
      <c r="F33" s="211"/>
      <c r="G33" s="212"/>
      <c r="H33" s="201">
        <f t="shared" ref="H33:H36" si="11">IF(F33="Food Cost",D33,0)</f>
        <v>0</v>
      </c>
      <c r="I33" s="201">
        <f t="shared" ref="I33:I36" si="12">IF(F33="Paper Cost",D33,0)</f>
        <v>0</v>
      </c>
      <c r="J33" s="201">
        <f t="shared" ref="J33:J36" si="13">IF(F33="Supplies",D33,0)</f>
        <v>0</v>
      </c>
      <c r="K33" s="201">
        <f t="shared" si="10"/>
        <v>0</v>
      </c>
      <c r="L33" s="201"/>
      <c r="M33" s="201"/>
      <c r="O33" s="205" t="s">
        <v>218</v>
      </c>
      <c r="P33" s="206" t="s">
        <v>3</v>
      </c>
      <c r="Q33" s="94"/>
    </row>
    <row r="34" spans="1:17" x14ac:dyDescent="0.25">
      <c r="A34" s="208"/>
      <c r="B34" s="209"/>
      <c r="C34" s="209"/>
      <c r="D34" s="210"/>
      <c r="E34" s="211"/>
      <c r="F34" s="211"/>
      <c r="G34" s="212"/>
      <c r="H34" s="201">
        <f t="shared" si="11"/>
        <v>0</v>
      </c>
      <c r="I34" s="201">
        <f t="shared" si="12"/>
        <v>0</v>
      </c>
      <c r="J34" s="201">
        <f t="shared" si="13"/>
        <v>0</v>
      </c>
      <c r="K34" s="201">
        <f t="shared" si="10"/>
        <v>0</v>
      </c>
      <c r="L34" s="201"/>
      <c r="M34" s="201"/>
      <c r="O34" s="205" t="s">
        <v>20</v>
      </c>
      <c r="P34" s="206" t="s">
        <v>14</v>
      </c>
      <c r="Q34" s="94"/>
    </row>
    <row r="35" spans="1:17" x14ac:dyDescent="0.25">
      <c r="A35" s="208"/>
      <c r="B35" s="209"/>
      <c r="C35" s="209"/>
      <c r="D35" s="210"/>
      <c r="E35" s="211"/>
      <c r="F35" s="211"/>
      <c r="G35" s="212"/>
      <c r="H35" s="201">
        <f t="shared" si="11"/>
        <v>0</v>
      </c>
      <c r="I35" s="201">
        <f t="shared" si="12"/>
        <v>0</v>
      </c>
      <c r="J35" s="201">
        <f t="shared" si="13"/>
        <v>0</v>
      </c>
      <c r="K35" s="201">
        <f t="shared" si="10"/>
        <v>0</v>
      </c>
      <c r="L35" s="201"/>
      <c r="M35" s="201"/>
      <c r="O35" s="205" t="s">
        <v>222</v>
      </c>
      <c r="P35" s="206" t="s">
        <v>122</v>
      </c>
      <c r="Q35" s="94"/>
    </row>
    <row r="36" spans="1:17" x14ac:dyDescent="0.25">
      <c r="A36" s="208"/>
      <c r="B36" s="209"/>
      <c r="C36" s="209"/>
      <c r="D36" s="210"/>
      <c r="E36" s="211"/>
      <c r="F36" s="211"/>
      <c r="G36" s="212"/>
      <c r="H36" s="201">
        <f t="shared" si="11"/>
        <v>0</v>
      </c>
      <c r="I36" s="201">
        <f t="shared" si="12"/>
        <v>0</v>
      </c>
      <c r="J36" s="201">
        <f t="shared" si="13"/>
        <v>0</v>
      </c>
      <c r="K36" s="201">
        <f t="shared" si="10"/>
        <v>0</v>
      </c>
      <c r="L36" s="201"/>
      <c r="M36" s="201"/>
      <c r="O36" s="205" t="s">
        <v>220</v>
      </c>
      <c r="P36" s="206" t="s">
        <v>115</v>
      </c>
      <c r="Q36" s="94"/>
    </row>
    <row r="37" spans="1:17" x14ac:dyDescent="0.25">
      <c r="A37" s="208"/>
      <c r="B37" s="209"/>
      <c r="C37" s="209"/>
      <c r="D37" s="210"/>
      <c r="E37" s="211"/>
      <c r="F37" s="211"/>
      <c r="G37" s="212"/>
      <c r="H37" s="201">
        <f t="shared" ref="H37:H46" si="14">IF(F37="Food Cost",D37,0)</f>
        <v>0</v>
      </c>
      <c r="I37" s="201">
        <f t="shared" ref="I37:I46" si="15">IF(F37="Paper Cost",D37,0)</f>
        <v>0</v>
      </c>
      <c r="J37" s="201">
        <f t="shared" ref="J37:J46" si="16">IF(F37="Supplies",D37,0)</f>
        <v>0</v>
      </c>
      <c r="K37" s="201">
        <f t="shared" si="10"/>
        <v>0</v>
      </c>
      <c r="L37" s="201"/>
      <c r="M37" s="201"/>
      <c r="O37" s="205" t="s">
        <v>221</v>
      </c>
      <c r="P37" s="206" t="s">
        <v>219</v>
      </c>
      <c r="Q37" s="94"/>
    </row>
    <row r="38" spans="1:17" x14ac:dyDescent="0.25">
      <c r="A38" s="208"/>
      <c r="B38" s="209"/>
      <c r="C38" s="209"/>
      <c r="D38" s="210"/>
      <c r="E38" s="211"/>
      <c r="F38" s="211"/>
      <c r="G38" s="212"/>
      <c r="H38" s="201">
        <f t="shared" si="14"/>
        <v>0</v>
      </c>
      <c r="I38" s="201">
        <f t="shared" si="15"/>
        <v>0</v>
      </c>
      <c r="J38" s="201">
        <f t="shared" si="16"/>
        <v>0</v>
      </c>
      <c r="K38" s="201">
        <f t="shared" si="10"/>
        <v>0</v>
      </c>
      <c r="L38" s="201"/>
      <c r="M38" s="201"/>
      <c r="O38" s="205" t="s">
        <v>22</v>
      </c>
      <c r="P38" s="206" t="s">
        <v>3</v>
      </c>
      <c r="Q38" s="93"/>
    </row>
    <row r="39" spans="1:17" x14ac:dyDescent="0.25">
      <c r="A39" s="208"/>
      <c r="B39" s="209"/>
      <c r="C39" s="209"/>
      <c r="D39" s="210"/>
      <c r="E39" s="211"/>
      <c r="F39" s="211"/>
      <c r="G39" s="212"/>
      <c r="H39" s="201">
        <f t="shared" si="14"/>
        <v>0</v>
      </c>
      <c r="I39" s="201">
        <f t="shared" si="15"/>
        <v>0</v>
      </c>
      <c r="J39" s="201">
        <f t="shared" si="16"/>
        <v>0</v>
      </c>
      <c r="K39" s="201">
        <f t="shared" si="10"/>
        <v>0</v>
      </c>
      <c r="L39" s="201"/>
      <c r="M39" s="201"/>
      <c r="O39" s="205" t="s">
        <v>23</v>
      </c>
      <c r="P39" s="206" t="s">
        <v>3</v>
      </c>
      <c r="Q39" s="94"/>
    </row>
    <row r="40" spans="1:17" ht="15.75" thickBot="1" x14ac:dyDescent="0.3">
      <c r="A40" s="208"/>
      <c r="B40" s="209"/>
      <c r="C40" s="209"/>
      <c r="D40" s="210"/>
      <c r="E40" s="211"/>
      <c r="F40" s="211"/>
      <c r="G40" s="212"/>
      <c r="H40" s="201">
        <f t="shared" si="14"/>
        <v>0</v>
      </c>
      <c r="I40" s="201">
        <f t="shared" si="15"/>
        <v>0</v>
      </c>
      <c r="J40" s="201">
        <f t="shared" si="16"/>
        <v>0</v>
      </c>
      <c r="K40" s="201">
        <f t="shared" si="10"/>
        <v>0</v>
      </c>
      <c r="L40" s="201"/>
      <c r="M40" s="201"/>
      <c r="O40" s="205" t="s">
        <v>24</v>
      </c>
      <c r="P40" s="206" t="s">
        <v>3</v>
      </c>
      <c r="Q40" s="94"/>
    </row>
    <row r="41" spans="1:17" x14ac:dyDescent="0.25">
      <c r="A41" s="208"/>
      <c r="B41" s="209"/>
      <c r="C41" s="209"/>
      <c r="D41" s="210"/>
      <c r="E41" s="211"/>
      <c r="F41" s="211"/>
      <c r="G41" s="212"/>
      <c r="H41" s="201">
        <f t="shared" si="14"/>
        <v>0</v>
      </c>
      <c r="I41" s="201">
        <f t="shared" si="15"/>
        <v>0</v>
      </c>
      <c r="J41" s="201">
        <f t="shared" si="16"/>
        <v>0</v>
      </c>
      <c r="K41" s="201">
        <f t="shared" si="10"/>
        <v>0</v>
      </c>
      <c r="L41" s="201"/>
      <c r="M41" s="201"/>
      <c r="O41" s="223"/>
      <c r="P41" s="223"/>
      <c r="Q41" s="94"/>
    </row>
    <row r="42" spans="1:17" x14ac:dyDescent="0.25">
      <c r="A42" s="208"/>
      <c r="B42" s="209"/>
      <c r="C42" s="209"/>
      <c r="D42" s="210"/>
      <c r="E42" s="211"/>
      <c r="F42" s="211"/>
      <c r="G42" s="212"/>
      <c r="H42" s="201">
        <f t="shared" si="14"/>
        <v>0</v>
      </c>
      <c r="I42" s="201">
        <f t="shared" si="15"/>
        <v>0</v>
      </c>
      <c r="J42" s="201">
        <f t="shared" si="16"/>
        <v>0</v>
      </c>
      <c r="K42" s="201">
        <f t="shared" si="10"/>
        <v>0</v>
      </c>
      <c r="L42" s="201"/>
      <c r="M42" s="201"/>
      <c r="O42" s="224"/>
      <c r="P42" s="224"/>
      <c r="Q42" s="93"/>
    </row>
    <row r="43" spans="1:17" x14ac:dyDescent="0.25">
      <c r="A43" s="208"/>
      <c r="B43" s="209"/>
      <c r="C43" s="209"/>
      <c r="D43" s="210"/>
      <c r="E43" s="211"/>
      <c r="F43" s="211"/>
      <c r="G43" s="212"/>
      <c r="H43" s="201">
        <f t="shared" si="14"/>
        <v>0</v>
      </c>
      <c r="I43" s="201">
        <f t="shared" si="15"/>
        <v>0</v>
      </c>
      <c r="J43" s="201">
        <f t="shared" si="16"/>
        <v>0</v>
      </c>
      <c r="K43" s="201">
        <f t="shared" si="10"/>
        <v>0</v>
      </c>
      <c r="L43" s="201"/>
      <c r="M43" s="201"/>
      <c r="O43" s="224"/>
      <c r="P43" s="224"/>
      <c r="Q43" s="93"/>
    </row>
    <row r="44" spans="1:17" x14ac:dyDescent="0.25">
      <c r="A44" s="208"/>
      <c r="B44" s="209"/>
      <c r="C44" s="209"/>
      <c r="D44" s="210"/>
      <c r="E44" s="211"/>
      <c r="F44" s="211"/>
      <c r="G44" s="212"/>
      <c r="H44" s="201">
        <f t="shared" si="14"/>
        <v>0</v>
      </c>
      <c r="I44" s="201">
        <f t="shared" si="15"/>
        <v>0</v>
      </c>
      <c r="J44" s="201">
        <f t="shared" si="16"/>
        <v>0</v>
      </c>
      <c r="K44" s="201">
        <f t="shared" si="10"/>
        <v>0</v>
      </c>
      <c r="L44" s="201"/>
      <c r="M44" s="201"/>
      <c r="O44" s="224"/>
      <c r="P44" s="224"/>
      <c r="Q44" s="93"/>
    </row>
    <row r="45" spans="1:17" x14ac:dyDescent="0.25">
      <c r="A45" s="208"/>
      <c r="B45" s="209"/>
      <c r="C45" s="209"/>
      <c r="D45" s="210"/>
      <c r="E45" s="211"/>
      <c r="F45" s="211"/>
      <c r="G45" s="212"/>
      <c r="H45" s="201">
        <f t="shared" si="14"/>
        <v>0</v>
      </c>
      <c r="I45" s="201">
        <f t="shared" si="15"/>
        <v>0</v>
      </c>
      <c r="J45" s="201">
        <f t="shared" si="16"/>
        <v>0</v>
      </c>
      <c r="K45" s="201">
        <f t="shared" si="10"/>
        <v>0</v>
      </c>
      <c r="L45" s="201"/>
      <c r="M45" s="201"/>
      <c r="O45" s="224"/>
      <c r="P45" s="224"/>
      <c r="Q45" s="94"/>
    </row>
    <row r="46" spans="1:17" ht="15.75" thickBot="1" x14ac:dyDescent="0.3">
      <c r="A46" s="213"/>
      <c r="B46" s="214"/>
      <c r="C46" s="214"/>
      <c r="D46" s="215"/>
      <c r="E46" s="216"/>
      <c r="F46" s="216"/>
      <c r="G46" s="217"/>
      <c r="H46" s="201">
        <f t="shared" si="14"/>
        <v>0</v>
      </c>
      <c r="I46" s="201">
        <f t="shared" si="15"/>
        <v>0</v>
      </c>
      <c r="J46" s="201">
        <f t="shared" si="16"/>
        <v>0</v>
      </c>
      <c r="K46" s="201">
        <f t="shared" si="10"/>
        <v>0</v>
      </c>
      <c r="L46" s="201"/>
      <c r="M46" s="201"/>
      <c r="O46" s="224"/>
      <c r="P46" s="224"/>
      <c r="Q46" s="94"/>
    </row>
    <row r="47" spans="1:17" s="127" customFormat="1" ht="15.75" x14ac:dyDescent="0.25">
      <c r="A47" s="256"/>
      <c r="B47" s="257"/>
      <c r="C47" s="257"/>
      <c r="D47" s="258"/>
      <c r="E47" s="259"/>
      <c r="F47" s="259"/>
      <c r="G47" s="257"/>
      <c r="H47" s="260">
        <f>SUM(H28:H46)</f>
        <v>0</v>
      </c>
      <c r="I47" s="260">
        <f>SUM(I28:I46)</f>
        <v>0</v>
      </c>
      <c r="J47" s="260">
        <f>SUM(J28:J46)</f>
        <v>0</v>
      </c>
      <c r="K47" s="260">
        <f>SUM(K28:K46)</f>
        <v>0</v>
      </c>
      <c r="L47" s="260"/>
      <c r="M47" s="260"/>
      <c r="N47" s="261"/>
      <c r="O47" s="262"/>
      <c r="P47" s="262"/>
      <c r="Q47" s="263"/>
    </row>
    <row r="48" spans="1:17" s="127" customFormat="1" x14ac:dyDescent="0.25">
      <c r="A48" s="261"/>
      <c r="B48" s="261"/>
      <c r="C48" s="264" t="s">
        <v>251</v>
      </c>
      <c r="D48" s="265" t="s">
        <v>157</v>
      </c>
      <c r="E48" s="266" t="s">
        <v>163</v>
      </c>
      <c r="F48" s="266" t="s">
        <v>44</v>
      </c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</row>
    <row r="49" spans="1:17" s="127" customFormat="1" x14ac:dyDescent="0.25">
      <c r="A49" s="261"/>
      <c r="B49" s="261"/>
      <c r="C49" s="267" t="s">
        <v>158</v>
      </c>
      <c r="D49" s="268">
        <f>SUM(H26,K26)</f>
        <v>0</v>
      </c>
      <c r="E49" s="268">
        <f>H47</f>
        <v>0</v>
      </c>
      <c r="F49" s="268">
        <f>SUM(D49:E49)</f>
        <v>0</v>
      </c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</row>
    <row r="50" spans="1:17" s="127" customFormat="1" x14ac:dyDescent="0.25">
      <c r="A50" s="261"/>
      <c r="B50" s="261"/>
      <c r="C50" s="267" t="s">
        <v>162</v>
      </c>
      <c r="D50" s="269">
        <f>SUM(I26,L26)</f>
        <v>0</v>
      </c>
      <c r="E50" s="269">
        <f>I47</f>
        <v>0</v>
      </c>
      <c r="F50" s="269">
        <f t="shared" ref="F50:F52" si="17">SUM(D50:E50)</f>
        <v>0</v>
      </c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</row>
    <row r="51" spans="1:17" s="127" customFormat="1" x14ac:dyDescent="0.25">
      <c r="A51" s="261"/>
      <c r="B51" s="261"/>
      <c r="C51" s="267" t="s">
        <v>159</v>
      </c>
      <c r="D51" s="269">
        <f>SUM(J26,M26)</f>
        <v>0</v>
      </c>
      <c r="E51" s="269">
        <f>J47</f>
        <v>0</v>
      </c>
      <c r="F51" s="269">
        <f t="shared" si="17"/>
        <v>0</v>
      </c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</row>
    <row r="52" spans="1:17" s="127" customFormat="1" x14ac:dyDescent="0.25">
      <c r="A52" s="261"/>
      <c r="B52" s="261"/>
      <c r="C52" s="270" t="s">
        <v>238</v>
      </c>
      <c r="D52" s="271"/>
      <c r="E52" s="272">
        <f>K47</f>
        <v>0</v>
      </c>
      <c r="F52" s="272">
        <f t="shared" si="17"/>
        <v>0</v>
      </c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</row>
    <row r="53" spans="1:17" s="127" customFormat="1" x14ac:dyDescent="0.25">
      <c r="A53" s="261"/>
      <c r="B53" s="261"/>
      <c r="C53" s="270" t="s">
        <v>44</v>
      </c>
      <c r="D53" s="272">
        <f>SUM(D49:D52)</f>
        <v>0</v>
      </c>
      <c r="E53" s="272">
        <f>SUM(E49:E52)</f>
        <v>0</v>
      </c>
      <c r="F53" s="272">
        <f>SUM(F49:F52)</f>
        <v>0</v>
      </c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</row>
    <row r="54" spans="1:17" s="127" customFormat="1" x14ac:dyDescent="0.25">
      <c r="A54" s="261"/>
      <c r="B54" s="261"/>
      <c r="C54" s="261"/>
      <c r="D54" s="273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</row>
    <row r="55" spans="1:17" s="127" customFormat="1" x14ac:dyDescent="0.25">
      <c r="A55" s="261"/>
      <c r="B55" s="274" t="s">
        <v>234</v>
      </c>
      <c r="C55" s="261"/>
      <c r="D55" s="273"/>
      <c r="E55" s="261"/>
      <c r="F55" s="274" t="s">
        <v>235</v>
      </c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</row>
    <row r="56" spans="1:17" s="127" customFormat="1" x14ac:dyDescent="0.25">
      <c r="A56" s="261"/>
      <c r="B56" s="261"/>
      <c r="C56" s="261"/>
      <c r="D56" s="273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</row>
    <row r="57" spans="1:17" s="127" customFormat="1" ht="15.75" thickBot="1" x14ac:dyDescent="0.3">
      <c r="A57" s="261"/>
      <c r="B57" s="156"/>
      <c r="C57" s="156"/>
      <c r="D57" s="273"/>
      <c r="E57" s="261"/>
      <c r="F57" s="156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</row>
    <row r="58" spans="1:17" s="127" customFormat="1" x14ac:dyDescent="0.25">
      <c r="A58" s="261"/>
      <c r="B58" s="274" t="s">
        <v>236</v>
      </c>
      <c r="C58" s="261"/>
      <c r="D58" s="273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</row>
  </sheetData>
  <sheetProtection password="98B7" sheet="1" objects="1" scenarios="1"/>
  <mergeCells count="4">
    <mergeCell ref="A4:G4"/>
    <mergeCell ref="O4:P4"/>
    <mergeCell ref="A26:G26"/>
    <mergeCell ref="C1:F2"/>
  </mergeCells>
  <dataValidations count="3">
    <dataValidation type="list" allowBlank="1" showInputMessage="1" showErrorMessage="1" sqref="F28:F46 F6:F25">
      <formula1>$S$4:$S$19</formula1>
    </dataValidation>
    <dataValidation type="list" allowBlank="1" showInputMessage="1" showErrorMessage="1" sqref="E6:E25 E28:E47">
      <formula1>$R$4:$R$5</formula1>
    </dataValidation>
    <dataValidation type="list" allowBlank="1" showInputMessage="1" showErrorMessage="1" sqref="F47">
      <formula1>$S$4:$S$28</formula1>
    </dataValidation>
  </dataValidations>
  <printOptions horizontalCentered="1"/>
  <pageMargins left="0.25" right="0.25" top="0.5" bottom="0.25" header="0.3" footer="0.3"/>
  <pageSetup scale="85" orientation="portrait" r:id="rId1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zoomScaleNormal="100" workbookViewId="0">
      <selection activeCell="B11" sqref="B11"/>
    </sheetView>
  </sheetViews>
  <sheetFormatPr defaultRowHeight="15" x14ac:dyDescent="0.25"/>
  <cols>
    <col min="1" max="1" width="18.7109375" customWidth="1"/>
    <col min="2" max="9" width="10.7109375" customWidth="1"/>
    <col min="10" max="10" width="8.28515625" customWidth="1"/>
    <col min="11" max="11" width="4.7109375" customWidth="1"/>
    <col min="13" max="14" width="0" hidden="1" customWidth="1"/>
  </cols>
  <sheetData>
    <row r="1" spans="1:10" x14ac:dyDescent="0.25">
      <c r="A1" s="126"/>
      <c r="B1" s="126"/>
      <c r="C1" s="127"/>
      <c r="D1" s="127"/>
      <c r="E1" s="127"/>
      <c r="F1" s="127"/>
      <c r="G1" s="127"/>
      <c r="H1" s="126"/>
      <c r="I1" s="126" t="s">
        <v>150</v>
      </c>
      <c r="J1" s="197">
        <f>IFERROR('Controls Report Wk 1'!J1+14,0)</f>
        <v>42164</v>
      </c>
    </row>
    <row r="2" spans="1:10" x14ac:dyDescent="0.25">
      <c r="A2" s="126"/>
      <c r="B2" s="126"/>
      <c r="C2" s="127"/>
      <c r="D2" s="127"/>
      <c r="E2" s="127"/>
      <c r="F2" s="127"/>
      <c r="G2" s="127"/>
      <c r="H2" s="126"/>
      <c r="I2" s="126" t="s">
        <v>1</v>
      </c>
      <c r="J2" s="105">
        <f>IFERROR('Controls Report Wk 1'!J2,0)</f>
        <v>6</v>
      </c>
    </row>
    <row r="3" spans="1:10" ht="18.75" x14ac:dyDescent="0.3">
      <c r="A3" s="126"/>
      <c r="B3" s="278" t="str">
        <f>IFERROR('Controls Report Wk 1'!B3:H3,0)</f>
        <v>Store #XXX     - Weekly Controls Report</v>
      </c>
      <c r="C3" s="278"/>
      <c r="D3" s="278"/>
      <c r="E3" s="278"/>
      <c r="F3" s="278"/>
      <c r="G3" s="278"/>
      <c r="H3" s="278"/>
      <c r="I3" s="126" t="s">
        <v>2</v>
      </c>
      <c r="J3" s="105">
        <v>3</v>
      </c>
    </row>
    <row r="4" spans="1:10" x14ac:dyDescent="0.25">
      <c r="A4" s="126"/>
      <c r="B4" s="126"/>
      <c r="C4" s="127"/>
      <c r="D4" s="127"/>
      <c r="E4" s="127"/>
      <c r="F4" s="127"/>
      <c r="G4" s="127"/>
      <c r="H4" s="127"/>
      <c r="I4" s="127"/>
      <c r="J4" s="127"/>
    </row>
    <row r="5" spans="1:10" ht="15.75" thickBot="1" x14ac:dyDescent="0.3">
      <c r="A5" s="128" t="s">
        <v>35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0" x14ac:dyDescent="0.25">
      <c r="A6" s="128"/>
      <c r="B6" s="129" t="s">
        <v>36</v>
      </c>
      <c r="C6" s="130" t="s">
        <v>37</v>
      </c>
      <c r="D6" s="130" t="s">
        <v>38</v>
      </c>
      <c r="E6" s="130" t="s">
        <v>39</v>
      </c>
      <c r="F6" s="130" t="s">
        <v>40</v>
      </c>
      <c r="G6" s="130" t="s">
        <v>41</v>
      </c>
      <c r="H6" s="130" t="s">
        <v>42</v>
      </c>
      <c r="I6" s="131" t="s">
        <v>43</v>
      </c>
      <c r="J6" s="132"/>
    </row>
    <row r="7" spans="1:10" ht="15.75" thickBot="1" x14ac:dyDescent="0.3">
      <c r="A7" s="128"/>
      <c r="B7" s="133">
        <f t="shared" ref="B7:G7" si="0">C7-1</f>
        <v>42158</v>
      </c>
      <c r="C7" s="134">
        <f t="shared" si="0"/>
        <v>42159</v>
      </c>
      <c r="D7" s="134">
        <f t="shared" si="0"/>
        <v>42160</v>
      </c>
      <c r="E7" s="134">
        <f t="shared" si="0"/>
        <v>42161</v>
      </c>
      <c r="F7" s="134">
        <f t="shared" si="0"/>
        <v>42162</v>
      </c>
      <c r="G7" s="134">
        <f t="shared" si="0"/>
        <v>42163</v>
      </c>
      <c r="H7" s="134">
        <f>J1</f>
        <v>42164</v>
      </c>
      <c r="I7" s="135" t="s">
        <v>44</v>
      </c>
      <c r="J7" s="132"/>
    </row>
    <row r="8" spans="1:10" ht="8.1" customHeight="1" thickBot="1" x14ac:dyDescent="0.3">
      <c r="A8" s="128"/>
      <c r="B8" s="136"/>
      <c r="C8" s="136"/>
      <c r="D8" s="136"/>
      <c r="E8" s="136"/>
      <c r="F8" s="136"/>
      <c r="G8" s="136"/>
      <c r="H8" s="136"/>
      <c r="I8" s="136"/>
      <c r="J8" s="137"/>
    </row>
    <row r="9" spans="1:10" ht="15.75" thickBot="1" x14ac:dyDescent="0.3">
      <c r="A9" s="280" t="s">
        <v>153</v>
      </c>
      <c r="B9" s="281"/>
      <c r="C9" s="281"/>
      <c r="D9" s="281"/>
      <c r="E9" s="281"/>
      <c r="F9" s="281"/>
      <c r="G9" s="281"/>
      <c r="H9" s="281"/>
      <c r="I9" s="281"/>
      <c r="J9" s="282"/>
    </row>
    <row r="10" spans="1:10" ht="8.1" customHeight="1" x14ac:dyDescent="0.25">
      <c r="A10" s="141"/>
      <c r="B10" s="142"/>
      <c r="C10" s="142"/>
      <c r="D10" s="142"/>
      <c r="E10" s="142"/>
      <c r="F10" s="142"/>
      <c r="G10" s="142"/>
      <c r="H10" s="142"/>
      <c r="I10" s="142"/>
      <c r="J10" s="143"/>
    </row>
    <row r="11" spans="1:10" ht="15" customHeight="1" x14ac:dyDescent="0.25">
      <c r="A11" s="144" t="s">
        <v>48</v>
      </c>
      <c r="B11" s="75"/>
      <c r="C11" s="75"/>
      <c r="D11" s="75"/>
      <c r="E11" s="75"/>
      <c r="F11" s="75"/>
      <c r="G11" s="75"/>
      <c r="H11" s="75"/>
      <c r="I11" s="145">
        <f>SUM(B11:H11)</f>
        <v>0</v>
      </c>
      <c r="J11" s="146">
        <f>IFERROR(I11/$I$14,0)</f>
        <v>0</v>
      </c>
    </row>
    <row r="12" spans="1:10" x14ac:dyDescent="0.25">
      <c r="A12" s="144" t="s">
        <v>49</v>
      </c>
      <c r="B12" s="75"/>
      <c r="C12" s="75"/>
      <c r="D12" s="75"/>
      <c r="E12" s="75"/>
      <c r="F12" s="75"/>
      <c r="G12" s="75"/>
      <c r="H12" s="75"/>
      <c r="I12" s="145">
        <f t="shared" ref="I12:I14" si="1">SUM(B12:H12)</f>
        <v>0</v>
      </c>
      <c r="J12" s="146">
        <f t="shared" ref="J12:J14" si="2">IFERROR(I12/$I$14,0)</f>
        <v>0</v>
      </c>
    </row>
    <row r="13" spans="1:10" x14ac:dyDescent="0.25">
      <c r="A13" s="144" t="s">
        <v>50</v>
      </c>
      <c r="B13" s="75"/>
      <c r="C13" s="75"/>
      <c r="D13" s="75"/>
      <c r="E13" s="75"/>
      <c r="F13" s="75"/>
      <c r="G13" s="75"/>
      <c r="H13" s="75"/>
      <c r="I13" s="145">
        <f t="shared" si="1"/>
        <v>0</v>
      </c>
      <c r="J13" s="146">
        <f t="shared" si="2"/>
        <v>0</v>
      </c>
    </row>
    <row r="14" spans="1:10" x14ac:dyDescent="0.25">
      <c r="A14" s="147" t="s">
        <v>46</v>
      </c>
      <c r="B14" s="110">
        <f>SUM(B11:B13)</f>
        <v>0</v>
      </c>
      <c r="C14" s="110">
        <f t="shared" ref="C14:H14" si="3">SUM(C11:C13)</f>
        <v>0</v>
      </c>
      <c r="D14" s="110">
        <f t="shared" si="3"/>
        <v>0</v>
      </c>
      <c r="E14" s="110">
        <f t="shared" si="3"/>
        <v>0</v>
      </c>
      <c r="F14" s="110">
        <f t="shared" si="3"/>
        <v>0</v>
      </c>
      <c r="G14" s="110">
        <f t="shared" si="3"/>
        <v>0</v>
      </c>
      <c r="H14" s="110">
        <f t="shared" si="3"/>
        <v>0</v>
      </c>
      <c r="I14" s="148">
        <f t="shared" si="1"/>
        <v>0</v>
      </c>
      <c r="J14" s="149">
        <f t="shared" si="2"/>
        <v>0</v>
      </c>
    </row>
    <row r="15" spans="1:10" ht="8.1" customHeight="1" x14ac:dyDescent="0.25">
      <c r="A15" s="144"/>
      <c r="B15" s="111"/>
      <c r="C15" s="63"/>
      <c r="D15" s="111"/>
      <c r="E15" s="111"/>
      <c r="F15" s="111"/>
      <c r="G15" s="111"/>
      <c r="H15" s="111"/>
      <c r="I15" s="111"/>
      <c r="J15" s="150"/>
    </row>
    <row r="16" spans="1:10" ht="15" customHeight="1" x14ac:dyDescent="0.25">
      <c r="A16" s="144" t="s">
        <v>76</v>
      </c>
      <c r="B16" s="75"/>
      <c r="C16" s="75"/>
      <c r="D16" s="75"/>
      <c r="E16" s="75"/>
      <c r="F16" s="75"/>
      <c r="G16" s="75"/>
      <c r="H16" s="75"/>
      <c r="I16" s="145">
        <f>SUM(B16:H16)</f>
        <v>0</v>
      </c>
      <c r="J16" s="150"/>
    </row>
    <row r="17" spans="1:10" ht="15" customHeight="1" x14ac:dyDescent="0.25">
      <c r="A17" s="144" t="s">
        <v>77</v>
      </c>
      <c r="B17" s="61">
        <f>IFERROR(B14/B16,0)</f>
        <v>0</v>
      </c>
      <c r="C17" s="61">
        <f t="shared" ref="C17:I17" si="4">IFERROR(C14/C16,0)</f>
        <v>0</v>
      </c>
      <c r="D17" s="61">
        <f t="shared" si="4"/>
        <v>0</v>
      </c>
      <c r="E17" s="61">
        <f t="shared" si="4"/>
        <v>0</v>
      </c>
      <c r="F17" s="61">
        <f t="shared" si="4"/>
        <v>0</v>
      </c>
      <c r="G17" s="61">
        <f t="shared" si="4"/>
        <v>0</v>
      </c>
      <c r="H17" s="61">
        <f t="shared" si="4"/>
        <v>0</v>
      </c>
      <c r="I17" s="64">
        <f t="shared" si="4"/>
        <v>0</v>
      </c>
      <c r="J17" s="150"/>
    </row>
    <row r="18" spans="1:10" ht="8.1" customHeight="1" x14ac:dyDescent="0.25">
      <c r="A18" s="144"/>
      <c r="B18" s="111"/>
      <c r="C18" s="63"/>
      <c r="D18" s="111"/>
      <c r="E18" s="111"/>
      <c r="F18" s="111"/>
      <c r="G18" s="111"/>
      <c r="H18" s="111"/>
      <c r="I18" s="111"/>
      <c r="J18" s="150"/>
    </row>
    <row r="19" spans="1:10" ht="15" customHeight="1" x14ac:dyDescent="0.25">
      <c r="A19" s="144" t="s">
        <v>93</v>
      </c>
      <c r="B19" s="75"/>
      <c r="C19" s="75"/>
      <c r="D19" s="75"/>
      <c r="E19" s="75"/>
      <c r="F19" s="75"/>
      <c r="G19" s="75"/>
      <c r="H19" s="75"/>
      <c r="I19" s="145">
        <f>SUM(B19:H19)</f>
        <v>0</v>
      </c>
      <c r="J19" s="146">
        <f>IFERROR(I19/$I$14,0)</f>
        <v>0</v>
      </c>
    </row>
    <row r="20" spans="1:10" ht="8.1" customHeight="1" x14ac:dyDescent="0.25">
      <c r="A20" s="144"/>
      <c r="B20" s="111"/>
      <c r="C20" s="63"/>
      <c r="D20" s="111"/>
      <c r="E20" s="111"/>
      <c r="F20" s="111"/>
      <c r="G20" s="111"/>
      <c r="H20" s="111"/>
      <c r="I20" s="111"/>
      <c r="J20" s="150"/>
    </row>
    <row r="21" spans="1:10" x14ac:dyDescent="0.25">
      <c r="A21" s="144" t="s">
        <v>51</v>
      </c>
      <c r="B21" s="97"/>
      <c r="C21" s="97"/>
      <c r="D21" s="97"/>
      <c r="E21" s="97"/>
      <c r="F21" s="97"/>
      <c r="G21" s="97"/>
      <c r="H21" s="97"/>
      <c r="I21" s="151">
        <f>SUM(B21:H21)</f>
        <v>0</v>
      </c>
      <c r="J21" s="146">
        <f>IFERROR(I21/$I$24,0)</f>
        <v>0</v>
      </c>
    </row>
    <row r="22" spans="1:10" x14ac:dyDescent="0.25">
      <c r="A22" s="144" t="s">
        <v>52</v>
      </c>
      <c r="B22" s="97"/>
      <c r="C22" s="97"/>
      <c r="D22" s="97"/>
      <c r="E22" s="97"/>
      <c r="F22" s="97"/>
      <c r="G22" s="97"/>
      <c r="H22" s="97"/>
      <c r="I22" s="151">
        <f t="shared" ref="I22:I24" si="5">SUM(B22:H22)</f>
        <v>0</v>
      </c>
      <c r="J22" s="146">
        <f t="shared" ref="J22:J24" si="6">IFERROR(I22/$I$24,0)</f>
        <v>0</v>
      </c>
    </row>
    <row r="23" spans="1:10" x14ac:dyDescent="0.25">
      <c r="A23" s="144" t="s">
        <v>53</v>
      </c>
      <c r="B23" s="97"/>
      <c r="C23" s="97"/>
      <c r="D23" s="97"/>
      <c r="E23" s="97"/>
      <c r="F23" s="97"/>
      <c r="G23" s="97"/>
      <c r="H23" s="97"/>
      <c r="I23" s="151">
        <f t="shared" si="5"/>
        <v>0</v>
      </c>
      <c r="J23" s="146">
        <f t="shared" si="6"/>
        <v>0</v>
      </c>
    </row>
    <row r="24" spans="1:10" x14ac:dyDescent="0.25">
      <c r="A24" s="147" t="s">
        <v>54</v>
      </c>
      <c r="B24" s="112">
        <f>SUM(B21:B23)</f>
        <v>0</v>
      </c>
      <c r="C24" s="112">
        <f t="shared" ref="C24:H24" si="7">SUM(C21:C23)</f>
        <v>0</v>
      </c>
      <c r="D24" s="112">
        <f t="shared" si="7"/>
        <v>0</v>
      </c>
      <c r="E24" s="112">
        <f t="shared" si="7"/>
        <v>0</v>
      </c>
      <c r="F24" s="112">
        <f t="shared" si="7"/>
        <v>0</v>
      </c>
      <c r="G24" s="112">
        <f t="shared" si="7"/>
        <v>0</v>
      </c>
      <c r="H24" s="112">
        <f t="shared" si="7"/>
        <v>0</v>
      </c>
      <c r="I24" s="152">
        <f t="shared" si="5"/>
        <v>0</v>
      </c>
      <c r="J24" s="149">
        <f t="shared" si="6"/>
        <v>0</v>
      </c>
    </row>
    <row r="25" spans="1:10" ht="8.1" customHeight="1" x14ac:dyDescent="0.25">
      <c r="A25" s="144"/>
      <c r="B25" s="59"/>
      <c r="C25" s="59"/>
      <c r="D25" s="59"/>
      <c r="E25" s="59"/>
      <c r="F25" s="59"/>
      <c r="G25" s="59"/>
      <c r="H25" s="59"/>
      <c r="I25" s="59"/>
      <c r="J25" s="114"/>
    </row>
    <row r="26" spans="1:10" ht="15" customHeight="1" x14ac:dyDescent="0.25">
      <c r="A26" s="144" t="s">
        <v>78</v>
      </c>
      <c r="B26" s="97"/>
      <c r="C26" s="97"/>
      <c r="D26" s="97"/>
      <c r="E26" s="97"/>
      <c r="F26" s="97"/>
      <c r="G26" s="97"/>
      <c r="H26" s="97"/>
      <c r="I26" s="151">
        <f>SUM(B26:H26)</f>
        <v>0</v>
      </c>
      <c r="J26" s="114"/>
    </row>
    <row r="27" spans="1:10" ht="15" customHeight="1" x14ac:dyDescent="0.25">
      <c r="A27" s="144" t="s">
        <v>77</v>
      </c>
      <c r="B27" s="61">
        <f>IFERROR(B24/B26,0)</f>
        <v>0</v>
      </c>
      <c r="C27" s="61">
        <f t="shared" ref="C27:I27" si="8">IFERROR(C24/C26,0)</f>
        <v>0</v>
      </c>
      <c r="D27" s="61">
        <f t="shared" si="8"/>
        <v>0</v>
      </c>
      <c r="E27" s="61">
        <f t="shared" si="8"/>
        <v>0</v>
      </c>
      <c r="F27" s="61">
        <f t="shared" si="8"/>
        <v>0</v>
      </c>
      <c r="G27" s="61">
        <f t="shared" si="8"/>
        <v>0</v>
      </c>
      <c r="H27" s="61">
        <f t="shared" si="8"/>
        <v>0</v>
      </c>
      <c r="I27" s="64">
        <f t="shared" si="8"/>
        <v>0</v>
      </c>
      <c r="J27" s="114"/>
    </row>
    <row r="28" spans="1:10" ht="8.1" customHeight="1" x14ac:dyDescent="0.25">
      <c r="A28" s="144"/>
      <c r="B28" s="59"/>
      <c r="C28" s="59"/>
      <c r="D28" s="59"/>
      <c r="E28" s="59"/>
      <c r="F28" s="59"/>
      <c r="G28" s="59"/>
      <c r="H28" s="59"/>
      <c r="I28" s="59"/>
      <c r="J28" s="114"/>
    </row>
    <row r="29" spans="1:10" x14ac:dyDescent="0.25">
      <c r="A29" s="144" t="s">
        <v>55</v>
      </c>
      <c r="B29" s="44">
        <f t="shared" ref="B29:I31" si="9">IFERROR(B11/B21,0)</f>
        <v>0</v>
      </c>
      <c r="C29" s="44">
        <f t="shared" si="9"/>
        <v>0</v>
      </c>
      <c r="D29" s="44">
        <f t="shared" si="9"/>
        <v>0</v>
      </c>
      <c r="E29" s="44">
        <f t="shared" si="9"/>
        <v>0</v>
      </c>
      <c r="F29" s="44">
        <f t="shared" si="9"/>
        <v>0</v>
      </c>
      <c r="G29" s="44">
        <f t="shared" si="9"/>
        <v>0</v>
      </c>
      <c r="H29" s="44">
        <f t="shared" si="9"/>
        <v>0</v>
      </c>
      <c r="I29" s="145">
        <f t="shared" si="9"/>
        <v>0</v>
      </c>
      <c r="J29" s="114"/>
    </row>
    <row r="30" spans="1:10" x14ac:dyDescent="0.25">
      <c r="A30" s="144" t="s">
        <v>56</v>
      </c>
      <c r="B30" s="44">
        <f t="shared" si="9"/>
        <v>0</v>
      </c>
      <c r="C30" s="44">
        <f t="shared" si="9"/>
        <v>0</v>
      </c>
      <c r="D30" s="44">
        <f t="shared" si="9"/>
        <v>0</v>
      </c>
      <c r="E30" s="44">
        <f t="shared" si="9"/>
        <v>0</v>
      </c>
      <c r="F30" s="44">
        <f t="shared" si="9"/>
        <v>0</v>
      </c>
      <c r="G30" s="44">
        <f t="shared" si="9"/>
        <v>0</v>
      </c>
      <c r="H30" s="44">
        <f t="shared" si="9"/>
        <v>0</v>
      </c>
      <c r="I30" s="145">
        <f t="shared" si="9"/>
        <v>0</v>
      </c>
      <c r="J30" s="153"/>
    </row>
    <row r="31" spans="1:10" x14ac:dyDescent="0.25">
      <c r="A31" s="144" t="s">
        <v>57</v>
      </c>
      <c r="B31" s="44">
        <f t="shared" si="9"/>
        <v>0</v>
      </c>
      <c r="C31" s="44">
        <f t="shared" si="9"/>
        <v>0</v>
      </c>
      <c r="D31" s="44">
        <f t="shared" si="9"/>
        <v>0</v>
      </c>
      <c r="E31" s="44">
        <f t="shared" si="9"/>
        <v>0</v>
      </c>
      <c r="F31" s="44">
        <f t="shared" si="9"/>
        <v>0</v>
      </c>
      <c r="G31" s="44">
        <f t="shared" si="9"/>
        <v>0</v>
      </c>
      <c r="H31" s="44">
        <f t="shared" si="9"/>
        <v>0</v>
      </c>
      <c r="I31" s="145">
        <f t="shared" si="9"/>
        <v>0</v>
      </c>
      <c r="J31" s="114"/>
    </row>
    <row r="32" spans="1:10" x14ac:dyDescent="0.25">
      <c r="A32" s="147" t="s">
        <v>154</v>
      </c>
      <c r="B32" s="110">
        <f t="shared" ref="B32:I32" si="10">IFERROR(B14/B24,0)</f>
        <v>0</v>
      </c>
      <c r="C32" s="110">
        <f t="shared" si="10"/>
        <v>0</v>
      </c>
      <c r="D32" s="110">
        <f t="shared" si="10"/>
        <v>0</v>
      </c>
      <c r="E32" s="110">
        <f t="shared" si="10"/>
        <v>0</v>
      </c>
      <c r="F32" s="110">
        <f t="shared" si="10"/>
        <v>0</v>
      </c>
      <c r="G32" s="110">
        <f t="shared" si="10"/>
        <v>0</v>
      </c>
      <c r="H32" s="110">
        <f t="shared" si="10"/>
        <v>0</v>
      </c>
      <c r="I32" s="110">
        <f t="shared" si="10"/>
        <v>0</v>
      </c>
      <c r="J32" s="154"/>
    </row>
    <row r="33" spans="1:10" ht="8.1" customHeight="1" thickBot="1" x14ac:dyDescent="0.3">
      <c r="A33" s="155"/>
      <c r="B33" s="156"/>
      <c r="C33" s="156"/>
      <c r="D33" s="156"/>
      <c r="E33" s="156"/>
      <c r="F33" s="156"/>
      <c r="G33" s="156"/>
      <c r="H33" s="156"/>
      <c r="I33" s="156"/>
      <c r="J33" s="157"/>
    </row>
    <row r="34" spans="1:10" ht="15.75" thickBot="1" x14ac:dyDescent="0.3">
      <c r="A34" s="280" t="s">
        <v>58</v>
      </c>
      <c r="B34" s="281"/>
      <c r="C34" s="281"/>
      <c r="D34" s="281"/>
      <c r="E34" s="281"/>
      <c r="F34" s="281"/>
      <c r="G34" s="281"/>
      <c r="H34" s="281"/>
      <c r="I34" s="281"/>
      <c r="J34" s="282"/>
    </row>
    <row r="35" spans="1:10" ht="8.1" customHeight="1" x14ac:dyDescent="0.25">
      <c r="A35" s="158"/>
      <c r="B35" s="159"/>
      <c r="C35" s="159"/>
      <c r="D35" s="159"/>
      <c r="E35" s="159"/>
      <c r="F35" s="159"/>
      <c r="G35" s="159"/>
      <c r="H35" s="159"/>
      <c r="I35" s="159"/>
      <c r="J35" s="160"/>
    </row>
    <row r="36" spans="1:10" x14ac:dyDescent="0.25">
      <c r="A36" s="144" t="s">
        <v>47</v>
      </c>
      <c r="B36" s="75"/>
      <c r="C36" s="75"/>
      <c r="D36" s="75"/>
      <c r="E36" s="75"/>
      <c r="F36" s="75"/>
      <c r="G36" s="75"/>
      <c r="H36" s="75"/>
      <c r="I36" s="113">
        <f t="shared" ref="I36:I46" si="11">SUM(B36:H36)</f>
        <v>0</v>
      </c>
      <c r="J36" s="146">
        <f t="shared" ref="J36:J41" si="12">IFERROR(I36/$I$14,0)</f>
        <v>0</v>
      </c>
    </row>
    <row r="37" spans="1:10" x14ac:dyDescent="0.25">
      <c r="A37" s="144" t="s">
        <v>157</v>
      </c>
      <c r="B37" s="75"/>
      <c r="C37" s="75"/>
      <c r="D37" s="75"/>
      <c r="E37" s="75"/>
      <c r="F37" s="75"/>
      <c r="G37" s="75"/>
      <c r="H37" s="75"/>
      <c r="I37" s="113">
        <f t="shared" si="11"/>
        <v>0</v>
      </c>
      <c r="J37" s="146">
        <f t="shared" si="12"/>
        <v>0</v>
      </c>
    </row>
    <row r="38" spans="1:10" x14ac:dyDescent="0.25">
      <c r="A38" s="144" t="s">
        <v>59</v>
      </c>
      <c r="B38" s="75"/>
      <c r="C38" s="75"/>
      <c r="D38" s="75"/>
      <c r="E38" s="75"/>
      <c r="F38" s="75"/>
      <c r="G38" s="75"/>
      <c r="H38" s="75"/>
      <c r="I38" s="113">
        <f t="shared" si="11"/>
        <v>0</v>
      </c>
      <c r="J38" s="146">
        <f t="shared" si="12"/>
        <v>0</v>
      </c>
    </row>
    <row r="39" spans="1:10" x14ac:dyDescent="0.25">
      <c r="A39" s="161" t="s">
        <v>60</v>
      </c>
      <c r="B39" s="162">
        <f>B38-(B36-B37)</f>
        <v>0</v>
      </c>
      <c r="C39" s="109">
        <f t="shared" ref="C39:H39" si="13">C38-(C36-C37)</f>
        <v>0</v>
      </c>
      <c r="D39" s="109">
        <f t="shared" si="13"/>
        <v>0</v>
      </c>
      <c r="E39" s="109">
        <f t="shared" si="13"/>
        <v>0</v>
      </c>
      <c r="F39" s="109">
        <f t="shared" si="13"/>
        <v>0</v>
      </c>
      <c r="G39" s="109">
        <f t="shared" si="13"/>
        <v>0</v>
      </c>
      <c r="H39" s="109">
        <f t="shared" si="13"/>
        <v>0</v>
      </c>
      <c r="I39" s="163">
        <f t="shared" si="11"/>
        <v>0</v>
      </c>
      <c r="J39" s="164">
        <f t="shared" si="12"/>
        <v>0</v>
      </c>
    </row>
    <row r="40" spans="1:10" ht="8.1" customHeight="1" x14ac:dyDescent="0.25">
      <c r="A40" s="144"/>
      <c r="B40" s="44"/>
      <c r="C40" s="59"/>
      <c r="D40" s="59"/>
      <c r="E40" s="59"/>
      <c r="F40" s="59"/>
      <c r="G40" s="59"/>
      <c r="H40" s="59"/>
      <c r="I40" s="59"/>
      <c r="J40" s="165"/>
    </row>
    <row r="41" spans="1:10" x14ac:dyDescent="0.25">
      <c r="A41" s="144" t="s">
        <v>61</v>
      </c>
      <c r="B41" s="75"/>
      <c r="C41" s="75"/>
      <c r="D41" s="75"/>
      <c r="E41" s="75"/>
      <c r="F41" s="75"/>
      <c r="G41" s="75"/>
      <c r="H41" s="75"/>
      <c r="I41" s="113">
        <f t="shared" si="11"/>
        <v>0</v>
      </c>
      <c r="J41" s="146">
        <f t="shared" si="12"/>
        <v>0</v>
      </c>
    </row>
    <row r="42" spans="1:10" ht="8.1" customHeight="1" x14ac:dyDescent="0.25">
      <c r="A42" s="144"/>
      <c r="B42" s="166"/>
      <c r="C42" s="166"/>
      <c r="D42" s="166"/>
      <c r="E42" s="166"/>
      <c r="F42" s="166"/>
      <c r="G42" s="166"/>
      <c r="H42" s="166"/>
      <c r="I42" s="166"/>
      <c r="J42" s="167"/>
    </row>
    <row r="43" spans="1:10" x14ac:dyDescent="0.25">
      <c r="A43" s="144" t="s">
        <v>103</v>
      </c>
      <c r="B43" s="75"/>
      <c r="C43" s="75"/>
      <c r="D43" s="75"/>
      <c r="E43" s="75"/>
      <c r="F43" s="75"/>
      <c r="G43" s="75"/>
      <c r="H43" s="75"/>
      <c r="I43" s="113">
        <f t="shared" si="11"/>
        <v>0</v>
      </c>
      <c r="J43" s="146">
        <f t="shared" ref="J43:J46" si="14">IFERROR(I43/$I$14,0)</f>
        <v>0</v>
      </c>
    </row>
    <row r="44" spans="1:10" x14ac:dyDescent="0.25">
      <c r="A44" s="144" t="s">
        <v>64</v>
      </c>
      <c r="B44" s="75"/>
      <c r="C44" s="75"/>
      <c r="D44" s="75"/>
      <c r="E44" s="75"/>
      <c r="F44" s="75"/>
      <c r="G44" s="75"/>
      <c r="H44" s="75"/>
      <c r="I44" s="113">
        <f t="shared" si="11"/>
        <v>0</v>
      </c>
      <c r="J44" s="146">
        <f t="shared" si="14"/>
        <v>0</v>
      </c>
    </row>
    <row r="45" spans="1:10" x14ac:dyDescent="0.25">
      <c r="A45" s="144" t="s">
        <v>62</v>
      </c>
      <c r="B45" s="75"/>
      <c r="C45" s="75"/>
      <c r="D45" s="75"/>
      <c r="E45" s="75"/>
      <c r="F45" s="75"/>
      <c r="G45" s="75"/>
      <c r="H45" s="75"/>
      <c r="I45" s="113">
        <f t="shared" si="11"/>
        <v>0</v>
      </c>
      <c r="J45" s="146">
        <f t="shared" si="14"/>
        <v>0</v>
      </c>
    </row>
    <row r="46" spans="1:10" x14ac:dyDescent="0.25">
      <c r="A46" s="144" t="s">
        <v>102</v>
      </c>
      <c r="B46" s="75"/>
      <c r="C46" s="75"/>
      <c r="D46" s="75"/>
      <c r="E46" s="75"/>
      <c r="F46" s="75"/>
      <c r="G46" s="75"/>
      <c r="H46" s="75"/>
      <c r="I46" s="113">
        <f t="shared" si="11"/>
        <v>0</v>
      </c>
      <c r="J46" s="146">
        <f t="shared" si="14"/>
        <v>0</v>
      </c>
    </row>
    <row r="47" spans="1:10" ht="8.1" customHeight="1" thickBot="1" x14ac:dyDescent="0.3">
      <c r="A47" s="168"/>
      <c r="B47" s="156"/>
      <c r="C47" s="156"/>
      <c r="D47" s="156"/>
      <c r="E47" s="156"/>
      <c r="F47" s="156"/>
      <c r="G47" s="156"/>
      <c r="H47" s="156"/>
      <c r="I47" s="166"/>
      <c r="J47" s="167"/>
    </row>
    <row r="48" spans="1:10" ht="15" customHeight="1" thickBot="1" x14ac:dyDescent="0.3">
      <c r="A48" s="280" t="s">
        <v>63</v>
      </c>
      <c r="B48" s="281"/>
      <c r="C48" s="281"/>
      <c r="D48" s="281"/>
      <c r="E48" s="281"/>
      <c r="F48" s="281"/>
      <c r="G48" s="281"/>
      <c r="H48" s="281"/>
      <c r="I48" s="281"/>
      <c r="J48" s="282"/>
    </row>
    <row r="49" spans="1:10" ht="8.1" customHeight="1" x14ac:dyDescent="0.25">
      <c r="A49" s="169"/>
      <c r="B49" s="170"/>
      <c r="C49" s="171"/>
      <c r="D49" s="171"/>
      <c r="E49" s="171"/>
      <c r="F49" s="171"/>
      <c r="G49" s="171"/>
      <c r="H49" s="171"/>
      <c r="I49" s="171"/>
      <c r="J49" s="172"/>
    </row>
    <row r="50" spans="1:10" ht="15" customHeight="1" x14ac:dyDescent="0.25">
      <c r="A50" s="144" t="s">
        <v>65</v>
      </c>
      <c r="B50" s="75"/>
      <c r="C50" s="75"/>
      <c r="D50" s="75"/>
      <c r="E50" s="75"/>
      <c r="F50" s="75"/>
      <c r="G50" s="75"/>
      <c r="H50" s="75"/>
      <c r="I50" s="113">
        <f t="shared" ref="I50:I53" si="15">SUM(B50:H50)</f>
        <v>0</v>
      </c>
      <c r="J50" s="165"/>
    </row>
    <row r="51" spans="1:10" ht="15" customHeight="1" x14ac:dyDescent="0.25">
      <c r="A51" s="144" t="s">
        <v>66</v>
      </c>
      <c r="B51" s="61">
        <f>IFERROR(B50/B$14,0)</f>
        <v>0</v>
      </c>
      <c r="C51" s="61">
        <f t="shared" ref="C51:I51" si="16">IFERROR(C50/C$14,0)</f>
        <v>0</v>
      </c>
      <c r="D51" s="61">
        <f t="shared" si="16"/>
        <v>0</v>
      </c>
      <c r="E51" s="61">
        <f t="shared" si="16"/>
        <v>0</v>
      </c>
      <c r="F51" s="61">
        <f t="shared" si="16"/>
        <v>0</v>
      </c>
      <c r="G51" s="61">
        <f t="shared" si="16"/>
        <v>0</v>
      </c>
      <c r="H51" s="61">
        <f t="shared" si="16"/>
        <v>0</v>
      </c>
      <c r="I51" s="64">
        <f t="shared" si="16"/>
        <v>0</v>
      </c>
      <c r="J51" s="165"/>
    </row>
    <row r="52" spans="1:10" ht="15" customHeight="1" x14ac:dyDescent="0.25">
      <c r="A52" s="144" t="s">
        <v>67</v>
      </c>
      <c r="B52" s="76"/>
      <c r="C52" s="76"/>
      <c r="D52" s="76"/>
      <c r="E52" s="76"/>
      <c r="F52" s="76"/>
      <c r="G52" s="76"/>
      <c r="H52" s="76"/>
      <c r="I52" s="122">
        <f t="shared" si="15"/>
        <v>0</v>
      </c>
      <c r="J52" s="165"/>
    </row>
    <row r="53" spans="1:10" ht="15" customHeight="1" x14ac:dyDescent="0.25">
      <c r="A53" s="144" t="s">
        <v>68</v>
      </c>
      <c r="B53" s="76"/>
      <c r="C53" s="76"/>
      <c r="D53" s="76"/>
      <c r="E53" s="76"/>
      <c r="F53" s="76"/>
      <c r="G53" s="76"/>
      <c r="H53" s="76"/>
      <c r="I53" s="122">
        <f t="shared" si="15"/>
        <v>0</v>
      </c>
      <c r="J53" s="165"/>
    </row>
    <row r="54" spans="1:10" ht="8.1" customHeight="1" x14ac:dyDescent="0.25">
      <c r="A54" s="144"/>
      <c r="B54" s="44"/>
      <c r="C54" s="59"/>
      <c r="D54" s="59"/>
      <c r="E54" s="59"/>
      <c r="F54" s="59"/>
      <c r="G54" s="59"/>
      <c r="H54" s="59"/>
      <c r="I54" s="59"/>
      <c r="J54" s="165"/>
    </row>
    <row r="55" spans="1:10" ht="15" customHeight="1" x14ac:dyDescent="0.25">
      <c r="A55" s="144" t="s">
        <v>69</v>
      </c>
      <c r="B55" s="44">
        <f>IFERROR(B50/B52,0)</f>
        <v>0</v>
      </c>
      <c r="C55" s="59">
        <f t="shared" ref="C55:I55" si="17">IFERROR(C50/C52,0)</f>
        <v>0</v>
      </c>
      <c r="D55" s="59">
        <f t="shared" si="17"/>
        <v>0</v>
      </c>
      <c r="E55" s="59">
        <f t="shared" si="17"/>
        <v>0</v>
      </c>
      <c r="F55" s="59">
        <f t="shared" si="17"/>
        <v>0</v>
      </c>
      <c r="G55" s="59">
        <f t="shared" si="17"/>
        <v>0</v>
      </c>
      <c r="H55" s="59">
        <f t="shared" si="17"/>
        <v>0</v>
      </c>
      <c r="I55" s="113">
        <f t="shared" si="17"/>
        <v>0</v>
      </c>
      <c r="J55" s="165"/>
    </row>
    <row r="56" spans="1:10" ht="15" customHeight="1" x14ac:dyDescent="0.25">
      <c r="A56" s="144" t="s">
        <v>205</v>
      </c>
      <c r="B56" s="62">
        <f>IFERROR(B14/B52,0)</f>
        <v>0</v>
      </c>
      <c r="C56" s="63">
        <f t="shared" ref="C56:I56" si="18">IFERROR(C14/C52,0)</f>
        <v>0</v>
      </c>
      <c r="D56" s="63">
        <f t="shared" si="18"/>
        <v>0</v>
      </c>
      <c r="E56" s="63">
        <f t="shared" si="18"/>
        <v>0</v>
      </c>
      <c r="F56" s="63">
        <f t="shared" si="18"/>
        <v>0</v>
      </c>
      <c r="G56" s="63">
        <f t="shared" si="18"/>
        <v>0</v>
      </c>
      <c r="H56" s="63">
        <f t="shared" si="18"/>
        <v>0</v>
      </c>
      <c r="I56" s="122">
        <f t="shared" si="18"/>
        <v>0</v>
      </c>
      <c r="J56" s="165"/>
    </row>
    <row r="57" spans="1:10" ht="8.1" customHeight="1" x14ac:dyDescent="0.25">
      <c r="A57" s="144"/>
      <c r="B57" s="44"/>
      <c r="C57" s="59"/>
      <c r="D57" s="59"/>
      <c r="E57" s="59"/>
      <c r="F57" s="59"/>
      <c r="G57" s="59"/>
      <c r="H57" s="59"/>
      <c r="I57" s="59"/>
      <c r="J57" s="165"/>
    </row>
    <row r="58" spans="1:10" ht="15" customHeight="1" x14ac:dyDescent="0.25">
      <c r="A58" s="144" t="s">
        <v>70</v>
      </c>
      <c r="B58" s="44">
        <f>IFERROR(B59*B$14,0)</f>
        <v>0</v>
      </c>
      <c r="C58" s="59">
        <f t="shared" ref="C58:I58" si="19">IFERROR(C59*C$14,0)</f>
        <v>0</v>
      </c>
      <c r="D58" s="59">
        <f t="shared" si="19"/>
        <v>0</v>
      </c>
      <c r="E58" s="59">
        <f t="shared" si="19"/>
        <v>0</v>
      </c>
      <c r="F58" s="59">
        <f t="shared" si="19"/>
        <v>0</v>
      </c>
      <c r="G58" s="59">
        <f t="shared" si="19"/>
        <v>0</v>
      </c>
      <c r="H58" s="59">
        <f t="shared" si="19"/>
        <v>0</v>
      </c>
      <c r="I58" s="113">
        <f t="shared" si="19"/>
        <v>0</v>
      </c>
      <c r="J58" s="165"/>
    </row>
    <row r="59" spans="1:10" ht="15" customHeight="1" x14ac:dyDescent="0.25">
      <c r="A59" s="144" t="s">
        <v>71</v>
      </c>
      <c r="B59" s="60">
        <f>$I$59</f>
        <v>0</v>
      </c>
      <c r="C59" s="60">
        <f t="shared" ref="C59:H59" si="20">$I$59</f>
        <v>0</v>
      </c>
      <c r="D59" s="60">
        <f t="shared" si="20"/>
        <v>0</v>
      </c>
      <c r="E59" s="60">
        <f t="shared" si="20"/>
        <v>0</v>
      </c>
      <c r="F59" s="60">
        <f t="shared" si="20"/>
        <v>0</v>
      </c>
      <c r="G59" s="60">
        <f t="shared" si="20"/>
        <v>0</v>
      </c>
      <c r="H59" s="60">
        <f t="shared" si="20"/>
        <v>0</v>
      </c>
      <c r="I59" s="198">
        <f>IFERROR('Controls Report Wk 1'!I59,0)</f>
        <v>0</v>
      </c>
      <c r="J59" s="165"/>
    </row>
    <row r="60" spans="1:10" ht="15" customHeight="1" x14ac:dyDescent="0.25">
      <c r="A60" s="144" t="s">
        <v>72</v>
      </c>
      <c r="B60" s="62">
        <f>IFERROR(B58/B55,0)</f>
        <v>0</v>
      </c>
      <c r="C60" s="63">
        <f t="shared" ref="C60:I60" si="21">IFERROR(C58/C55,0)</f>
        <v>0</v>
      </c>
      <c r="D60" s="63">
        <f t="shared" si="21"/>
        <v>0</v>
      </c>
      <c r="E60" s="63">
        <f t="shared" si="21"/>
        <v>0</v>
      </c>
      <c r="F60" s="63">
        <f t="shared" si="21"/>
        <v>0</v>
      </c>
      <c r="G60" s="63">
        <f t="shared" si="21"/>
        <v>0</v>
      </c>
      <c r="H60" s="63">
        <f t="shared" si="21"/>
        <v>0</v>
      </c>
      <c r="I60" s="122">
        <f t="shared" si="21"/>
        <v>0</v>
      </c>
      <c r="J60" s="165"/>
    </row>
    <row r="61" spans="1:10" ht="8.1" customHeight="1" x14ac:dyDescent="0.25">
      <c r="A61" s="144"/>
      <c r="B61" s="44"/>
      <c r="C61" s="59"/>
      <c r="D61" s="59"/>
      <c r="E61" s="59"/>
      <c r="F61" s="59"/>
      <c r="G61" s="59"/>
      <c r="H61" s="59"/>
      <c r="I61" s="59"/>
      <c r="J61" s="165"/>
    </row>
    <row r="62" spans="1:10" ht="15" customHeight="1" x14ac:dyDescent="0.25">
      <c r="A62" s="173" t="s">
        <v>73</v>
      </c>
      <c r="B62" s="174">
        <f t="shared" ref="B62:I64" si="22">IFERROR(B50-B58,0)</f>
        <v>0</v>
      </c>
      <c r="C62" s="107">
        <f t="shared" si="22"/>
        <v>0</v>
      </c>
      <c r="D62" s="107">
        <f t="shared" si="22"/>
        <v>0</v>
      </c>
      <c r="E62" s="107">
        <f t="shared" si="22"/>
        <v>0</v>
      </c>
      <c r="F62" s="107">
        <f t="shared" si="22"/>
        <v>0</v>
      </c>
      <c r="G62" s="107">
        <f t="shared" si="22"/>
        <v>0</v>
      </c>
      <c r="H62" s="107">
        <f t="shared" si="22"/>
        <v>0</v>
      </c>
      <c r="I62" s="175">
        <f t="shared" si="22"/>
        <v>0</v>
      </c>
      <c r="J62" s="176"/>
    </row>
    <row r="63" spans="1:10" ht="15" customHeight="1" x14ac:dyDescent="0.25">
      <c r="A63" s="144" t="s">
        <v>74</v>
      </c>
      <c r="B63" s="60">
        <f t="shared" si="22"/>
        <v>0</v>
      </c>
      <c r="C63" s="61">
        <f t="shared" si="22"/>
        <v>0</v>
      </c>
      <c r="D63" s="61">
        <f t="shared" si="22"/>
        <v>0</v>
      </c>
      <c r="E63" s="61">
        <f t="shared" si="22"/>
        <v>0</v>
      </c>
      <c r="F63" s="61">
        <f t="shared" si="22"/>
        <v>0</v>
      </c>
      <c r="G63" s="61">
        <f t="shared" si="22"/>
        <v>0</v>
      </c>
      <c r="H63" s="61">
        <f t="shared" si="22"/>
        <v>0</v>
      </c>
      <c r="I63" s="64">
        <f t="shared" si="22"/>
        <v>0</v>
      </c>
      <c r="J63" s="165"/>
    </row>
    <row r="64" spans="1:10" ht="15" customHeight="1" x14ac:dyDescent="0.25">
      <c r="A64" s="177" t="s">
        <v>75</v>
      </c>
      <c r="B64" s="178">
        <f t="shared" si="22"/>
        <v>0</v>
      </c>
      <c r="C64" s="117">
        <f t="shared" si="22"/>
        <v>0</v>
      </c>
      <c r="D64" s="117">
        <f t="shared" si="22"/>
        <v>0</v>
      </c>
      <c r="E64" s="117">
        <f t="shared" si="22"/>
        <v>0</v>
      </c>
      <c r="F64" s="117">
        <f t="shared" si="22"/>
        <v>0</v>
      </c>
      <c r="G64" s="117">
        <f t="shared" si="22"/>
        <v>0</v>
      </c>
      <c r="H64" s="117">
        <f t="shared" si="22"/>
        <v>0</v>
      </c>
      <c r="I64" s="179">
        <f t="shared" si="22"/>
        <v>0</v>
      </c>
      <c r="J64" s="180"/>
    </row>
    <row r="65" spans="1:10" ht="8.1" customHeight="1" x14ac:dyDescent="0.25">
      <c r="A65" s="144"/>
      <c r="B65" s="44"/>
      <c r="C65" s="59"/>
      <c r="D65" s="59"/>
      <c r="E65" s="59"/>
      <c r="F65" s="59"/>
      <c r="G65" s="59"/>
      <c r="H65" s="59"/>
      <c r="I65" s="59"/>
      <c r="J65" s="165"/>
    </row>
    <row r="66" spans="1:10" ht="15" customHeight="1" x14ac:dyDescent="0.25">
      <c r="A66" s="144" t="s">
        <v>79</v>
      </c>
      <c r="B66" s="75"/>
      <c r="C66" s="75"/>
      <c r="D66" s="75"/>
      <c r="E66" s="75"/>
      <c r="F66" s="75"/>
      <c r="G66" s="75"/>
      <c r="H66" s="75"/>
      <c r="I66" s="113">
        <f t="shared" ref="I66:I68" si="23">SUM(B66:H66)</f>
        <v>0</v>
      </c>
      <c r="J66" s="165"/>
    </row>
    <row r="67" spans="1:10" ht="15" customHeight="1" x14ac:dyDescent="0.25">
      <c r="A67" s="144" t="s">
        <v>80</v>
      </c>
      <c r="B67" s="76"/>
      <c r="C67" s="76"/>
      <c r="D67" s="76"/>
      <c r="E67" s="76"/>
      <c r="F67" s="76"/>
      <c r="G67" s="76"/>
      <c r="H67" s="76"/>
      <c r="I67" s="122">
        <f t="shared" si="23"/>
        <v>0</v>
      </c>
      <c r="J67" s="165"/>
    </row>
    <row r="68" spans="1:10" ht="15" customHeight="1" x14ac:dyDescent="0.25">
      <c r="A68" s="144" t="s">
        <v>81</v>
      </c>
      <c r="B68" s="76"/>
      <c r="C68" s="76"/>
      <c r="D68" s="76"/>
      <c r="E68" s="76"/>
      <c r="F68" s="76"/>
      <c r="G68" s="76"/>
      <c r="H68" s="76"/>
      <c r="I68" s="122">
        <f t="shared" si="23"/>
        <v>0</v>
      </c>
      <c r="J68" s="165"/>
    </row>
    <row r="69" spans="1:10" ht="8.1" customHeight="1" thickBot="1" x14ac:dyDescent="0.3">
      <c r="A69" s="144"/>
      <c r="B69" s="44"/>
      <c r="C69" s="59"/>
      <c r="D69" s="59"/>
      <c r="E69" s="59"/>
      <c r="F69" s="59"/>
      <c r="G69" s="59"/>
      <c r="H69" s="59"/>
      <c r="I69" s="59"/>
      <c r="J69" s="165"/>
    </row>
    <row r="70" spans="1:10" ht="0.2" customHeight="1" thickBot="1" x14ac:dyDescent="0.3">
      <c r="A70" s="181"/>
      <c r="B70" s="182"/>
      <c r="C70" s="183"/>
      <c r="D70" s="183"/>
      <c r="E70" s="183"/>
      <c r="F70" s="183"/>
      <c r="G70" s="183"/>
      <c r="H70" s="183"/>
      <c r="I70" s="183"/>
      <c r="J70" s="184"/>
    </row>
    <row r="71" spans="1:10" ht="15" customHeight="1" thickBot="1" x14ac:dyDescent="0.3">
      <c r="A71" s="280" t="s">
        <v>82</v>
      </c>
      <c r="B71" s="281"/>
      <c r="C71" s="281"/>
      <c r="D71" s="281"/>
      <c r="E71" s="281"/>
      <c r="F71" s="281"/>
      <c r="G71" s="281"/>
      <c r="H71" s="281"/>
      <c r="I71" s="281"/>
      <c r="J71" s="282"/>
    </row>
    <row r="72" spans="1:10" ht="15" customHeight="1" x14ac:dyDescent="0.25">
      <c r="A72" s="144"/>
      <c r="B72" s="145" t="s">
        <v>83</v>
      </c>
      <c r="C72" s="113" t="s">
        <v>84</v>
      </c>
      <c r="D72" s="113" t="s">
        <v>85</v>
      </c>
      <c r="E72" s="113" t="s">
        <v>86</v>
      </c>
      <c r="F72" s="113" t="s">
        <v>87</v>
      </c>
      <c r="G72" s="113" t="s">
        <v>88</v>
      </c>
      <c r="H72" s="113" t="s">
        <v>89</v>
      </c>
      <c r="I72" s="113" t="s">
        <v>149</v>
      </c>
      <c r="J72" s="165"/>
    </row>
    <row r="73" spans="1:10" ht="15" customHeight="1" x14ac:dyDescent="0.25">
      <c r="A73" s="144" t="s">
        <v>90</v>
      </c>
      <c r="B73" s="75"/>
      <c r="C73" s="61">
        <f>IFERROR(B73/$I$14,0)</f>
        <v>0</v>
      </c>
      <c r="D73" s="75"/>
      <c r="E73" s="61">
        <f>IFERROR(D73/$I$14,0)</f>
        <v>0</v>
      </c>
      <c r="F73" s="59">
        <f>IFERROR(B73-D73,0)</f>
        <v>0</v>
      </c>
      <c r="G73" s="61">
        <f>IFERROR(C73-E73,0)</f>
        <v>0</v>
      </c>
      <c r="H73" s="75"/>
      <c r="I73" s="61">
        <f>IFERROR(H73/$I$14,0)</f>
        <v>0</v>
      </c>
      <c r="J73" s="165"/>
    </row>
    <row r="74" spans="1:10" ht="15" customHeight="1" x14ac:dyDescent="0.25">
      <c r="A74" s="185" t="s">
        <v>164</v>
      </c>
      <c r="B74" s="59">
        <f>IFERROR(SUM(B73,'Expense Tracker Wk 3'!D49,'Expense Tracker Wk 3'!D50),0)</f>
        <v>0</v>
      </c>
      <c r="C74" s="61">
        <f>IFERROR(B74/$I$14,0)</f>
        <v>0</v>
      </c>
      <c r="D74" s="59">
        <f>IFERROR(D73+(0.008*I14),0)</f>
        <v>0</v>
      </c>
      <c r="E74" s="61">
        <f>IFERROR(D74/$I$14,0)</f>
        <v>0</v>
      </c>
      <c r="F74" s="59">
        <f>IFERROR(B74-D74,0)</f>
        <v>0</v>
      </c>
      <c r="G74" s="61">
        <f>IFERROR(C74-E74,0)</f>
        <v>0</v>
      </c>
      <c r="H74" s="44"/>
      <c r="I74" s="44"/>
      <c r="J74" s="165"/>
    </row>
    <row r="75" spans="1:10" ht="15" customHeight="1" x14ac:dyDescent="0.25">
      <c r="A75" s="144" t="s">
        <v>91</v>
      </c>
      <c r="B75" s="75"/>
      <c r="C75" s="166"/>
      <c r="D75" s="166"/>
      <c r="E75" s="166"/>
      <c r="F75" s="166"/>
      <c r="G75" s="166"/>
      <c r="H75" s="166"/>
      <c r="I75" s="166"/>
      <c r="J75" s="167"/>
    </row>
    <row r="76" spans="1:10" ht="15" customHeight="1" x14ac:dyDescent="0.25">
      <c r="A76" s="144" t="s">
        <v>92</v>
      </c>
      <c r="B76" s="63">
        <f>IFERROR(B75/B73,0)</f>
        <v>0</v>
      </c>
      <c r="C76" s="59"/>
      <c r="D76" s="59"/>
      <c r="E76" s="59"/>
      <c r="F76" s="59"/>
      <c r="G76" s="59"/>
      <c r="H76" s="59"/>
      <c r="I76" s="59"/>
      <c r="J76" s="165"/>
    </row>
    <row r="77" spans="1:10" ht="8.1" customHeight="1" x14ac:dyDescent="0.25">
      <c r="A77" s="144"/>
      <c r="B77" s="44"/>
      <c r="C77" s="59"/>
      <c r="D77" s="59"/>
      <c r="E77" s="59"/>
      <c r="F77" s="59"/>
      <c r="G77" s="59"/>
      <c r="H77" s="59"/>
      <c r="I77" s="59"/>
      <c r="J77" s="165"/>
    </row>
    <row r="78" spans="1:10" ht="15" customHeight="1" x14ac:dyDescent="0.25">
      <c r="A78" s="185" t="s">
        <v>3</v>
      </c>
      <c r="B78" s="59">
        <f>IFERROR('Expense Tracker Wk 3'!F51,0)</f>
        <v>0</v>
      </c>
      <c r="C78" s="61">
        <f>IFERROR(B78/$I$14,0)</f>
        <v>0</v>
      </c>
      <c r="D78" s="59">
        <f>E78*$I$14</f>
        <v>0</v>
      </c>
      <c r="E78" s="61">
        <v>8.0000000000000002E-3</v>
      </c>
      <c r="F78" s="59">
        <f>IFERROR(B78-D78,0)</f>
        <v>0</v>
      </c>
      <c r="G78" s="61">
        <f>IFERROR(C78-E78,0)</f>
        <v>-8.0000000000000002E-3</v>
      </c>
      <c r="H78" s="59"/>
      <c r="I78" s="59"/>
      <c r="J78" s="114"/>
    </row>
    <row r="79" spans="1:10" ht="8.1" customHeight="1" thickBot="1" x14ac:dyDescent="0.3">
      <c r="A79" s="168"/>
      <c r="B79" s="166"/>
      <c r="C79" s="166"/>
      <c r="D79" s="166"/>
      <c r="E79" s="166"/>
      <c r="F79" s="166"/>
      <c r="G79" s="166"/>
      <c r="H79" s="166"/>
      <c r="I79" s="166"/>
      <c r="J79" s="167"/>
    </row>
    <row r="80" spans="1:10" s="68" customFormat="1" ht="15" customHeight="1" thickBot="1" x14ac:dyDescent="0.3">
      <c r="A80" s="280" t="s">
        <v>95</v>
      </c>
      <c r="B80" s="281"/>
      <c r="C80" s="281"/>
      <c r="D80" s="281"/>
      <c r="E80" s="281"/>
      <c r="F80" s="281"/>
      <c r="G80" s="281"/>
      <c r="H80" s="281"/>
      <c r="I80" s="281"/>
      <c r="J80" s="282"/>
    </row>
    <row r="81" spans="1:14" s="68" customFormat="1" ht="15" customHeight="1" x14ac:dyDescent="0.25">
      <c r="A81" s="168"/>
      <c r="B81" s="145" t="s">
        <v>83</v>
      </c>
      <c r="C81" s="113" t="s">
        <v>84</v>
      </c>
      <c r="D81" s="113" t="s">
        <v>85</v>
      </c>
      <c r="E81" s="113" t="s">
        <v>86</v>
      </c>
      <c r="F81" s="113" t="s">
        <v>87</v>
      </c>
      <c r="G81" s="113" t="s">
        <v>88</v>
      </c>
      <c r="H81" s="166"/>
      <c r="I81" s="166"/>
      <c r="J81" s="167"/>
    </row>
    <row r="82" spans="1:14" s="68" customFormat="1" ht="15" customHeight="1" x14ac:dyDescent="0.25">
      <c r="A82" s="144" t="s">
        <v>14</v>
      </c>
      <c r="B82" s="44">
        <f>IFERROR(I50,0)</f>
        <v>0</v>
      </c>
      <c r="C82" s="60">
        <f>IFERROR(I51,0)</f>
        <v>0</v>
      </c>
      <c r="D82" s="44">
        <f>IFERROR(I58,0)</f>
        <v>0</v>
      </c>
      <c r="E82" s="60">
        <f>IFERROR(I59,0)</f>
        <v>0</v>
      </c>
      <c r="F82" s="44">
        <f>IFERROR(I62,0)</f>
        <v>0</v>
      </c>
      <c r="G82" s="60">
        <f>IFERROR(I63,0)</f>
        <v>0</v>
      </c>
      <c r="H82" s="166"/>
      <c r="I82" s="166"/>
      <c r="J82" s="167"/>
    </row>
    <row r="83" spans="1:14" s="68" customFormat="1" ht="15" customHeight="1" x14ac:dyDescent="0.25">
      <c r="A83" s="144" t="s">
        <v>94</v>
      </c>
      <c r="B83" s="44">
        <f t="shared" ref="B83:G83" si="24">IFERROR(B74,0)</f>
        <v>0</v>
      </c>
      <c r="C83" s="60">
        <f t="shared" si="24"/>
        <v>0</v>
      </c>
      <c r="D83" s="44">
        <f t="shared" si="24"/>
        <v>0</v>
      </c>
      <c r="E83" s="60">
        <f t="shared" si="24"/>
        <v>0</v>
      </c>
      <c r="F83" s="44">
        <f t="shared" si="24"/>
        <v>0</v>
      </c>
      <c r="G83" s="60">
        <f t="shared" si="24"/>
        <v>0</v>
      </c>
      <c r="H83" s="166"/>
      <c r="I83" s="166"/>
      <c r="J83" s="167"/>
    </row>
    <row r="84" spans="1:14" s="68" customFormat="1" ht="15" customHeight="1" x14ac:dyDescent="0.25">
      <c r="A84" s="144" t="s">
        <v>3</v>
      </c>
      <c r="B84" s="44">
        <f t="shared" ref="B84:G84" si="25">IFERROR(B78,0)</f>
        <v>0</v>
      </c>
      <c r="C84" s="60">
        <f t="shared" si="25"/>
        <v>0</v>
      </c>
      <c r="D84" s="44">
        <f t="shared" si="25"/>
        <v>0</v>
      </c>
      <c r="E84" s="60">
        <f t="shared" si="25"/>
        <v>8.0000000000000002E-3</v>
      </c>
      <c r="F84" s="44">
        <f t="shared" si="25"/>
        <v>0</v>
      </c>
      <c r="G84" s="60">
        <f t="shared" si="25"/>
        <v>-8.0000000000000002E-3</v>
      </c>
      <c r="H84" s="166"/>
      <c r="I84" s="166"/>
      <c r="J84" s="167"/>
    </row>
    <row r="85" spans="1:14" s="68" customFormat="1" ht="8.1" customHeight="1" x14ac:dyDescent="0.25">
      <c r="A85" s="144"/>
      <c r="B85" s="44"/>
      <c r="C85" s="60"/>
      <c r="D85" s="44"/>
      <c r="E85" s="60"/>
      <c r="F85" s="44"/>
      <c r="G85" s="60"/>
      <c r="H85" s="166"/>
      <c r="I85" s="166"/>
      <c r="J85" s="167"/>
    </row>
    <row r="86" spans="1:14" s="68" customFormat="1" ht="15" customHeight="1" x14ac:dyDescent="0.25">
      <c r="A86" s="161" t="s">
        <v>95</v>
      </c>
      <c r="B86" s="186">
        <f>SUM(B82:B84)</f>
        <v>0</v>
      </c>
      <c r="C86" s="187">
        <f>IFERROR(B86/$I$14,0)</f>
        <v>0</v>
      </c>
      <c r="D86" s="186">
        <f>SUM(D82:D84)</f>
        <v>0</v>
      </c>
      <c r="E86" s="187">
        <f>IFERROR(D86/$I$14,0)</f>
        <v>0</v>
      </c>
      <c r="F86" s="186">
        <f>IFERROR(B86-D86,0)</f>
        <v>0</v>
      </c>
      <c r="G86" s="187">
        <f>IFERROR(C86-E86,0)</f>
        <v>0</v>
      </c>
      <c r="H86" s="188"/>
      <c r="I86" s="188"/>
      <c r="J86" s="189"/>
    </row>
    <row r="87" spans="1:14" ht="8.1" customHeight="1" thickBot="1" x14ac:dyDescent="0.3">
      <c r="A87" s="190"/>
      <c r="B87" s="156"/>
      <c r="C87" s="156"/>
      <c r="D87" s="156"/>
      <c r="E87" s="156"/>
      <c r="F87" s="156"/>
      <c r="G87" s="156"/>
      <c r="H87" s="156"/>
      <c r="I87" s="156"/>
      <c r="J87" s="157"/>
    </row>
    <row r="88" spans="1:14" ht="15" customHeight="1" thickBot="1" x14ac:dyDescent="0.3">
      <c r="A88" s="280" t="s">
        <v>96</v>
      </c>
      <c r="B88" s="281"/>
      <c r="C88" s="281"/>
      <c r="D88" s="281"/>
      <c r="E88" s="281"/>
      <c r="F88" s="281"/>
      <c r="G88" s="281"/>
      <c r="H88" s="281"/>
      <c r="I88" s="281"/>
      <c r="J88" s="282"/>
    </row>
    <row r="89" spans="1:14" x14ac:dyDescent="0.25">
      <c r="A89" s="168"/>
      <c r="B89" s="145" t="s">
        <v>97</v>
      </c>
      <c r="C89" s="113" t="s">
        <v>124</v>
      </c>
      <c r="D89" s="113" t="s">
        <v>125</v>
      </c>
      <c r="E89" s="113" t="s">
        <v>99</v>
      </c>
      <c r="F89" s="113" t="s">
        <v>98</v>
      </c>
      <c r="G89" s="113" t="s">
        <v>100</v>
      </c>
      <c r="H89" s="113" t="s">
        <v>101</v>
      </c>
      <c r="I89" s="166"/>
      <c r="J89" s="167"/>
    </row>
    <row r="90" spans="1:14" x14ac:dyDescent="0.25">
      <c r="A90" s="144" t="s">
        <v>96</v>
      </c>
      <c r="B90" s="97"/>
      <c r="C90" s="97"/>
      <c r="D90" s="97"/>
      <c r="E90" s="97"/>
      <c r="F90" s="111">
        <f>IFERROR(B90+C90-D90-E90,0)</f>
        <v>0</v>
      </c>
      <c r="G90" s="97"/>
      <c r="H90" s="191">
        <f>F90-G90</f>
        <v>0</v>
      </c>
      <c r="I90" s="166"/>
      <c r="J90" s="167"/>
    </row>
    <row r="91" spans="1:14" x14ac:dyDescent="0.25">
      <c r="A91" s="144" t="s">
        <v>202</v>
      </c>
      <c r="B91" s="97"/>
      <c r="C91" s="97"/>
      <c r="D91" s="97"/>
      <c r="E91" s="97"/>
      <c r="F91" s="111">
        <f>IFERROR(B91+C91-D91-E91,0)</f>
        <v>0</v>
      </c>
      <c r="G91" s="191"/>
      <c r="H91" s="191"/>
      <c r="I91" s="166"/>
      <c r="J91" s="167"/>
    </row>
    <row r="92" spans="1:14" ht="8.1" customHeight="1" thickBot="1" x14ac:dyDescent="0.3">
      <c r="A92" s="190"/>
      <c r="B92" s="156"/>
      <c r="C92" s="156"/>
      <c r="D92" s="156"/>
      <c r="E92" s="156"/>
      <c r="F92" s="156"/>
      <c r="G92" s="156"/>
      <c r="H92" s="156"/>
      <c r="I92" s="156"/>
      <c r="J92" s="157"/>
    </row>
    <row r="93" spans="1:14" ht="15.75" thickBot="1" x14ac:dyDescent="0.3">
      <c r="A93" s="280" t="s">
        <v>155</v>
      </c>
      <c r="B93" s="281"/>
      <c r="C93" s="281"/>
      <c r="D93" s="281"/>
      <c r="E93" s="281"/>
      <c r="F93" s="281"/>
      <c r="G93" s="281"/>
      <c r="H93" s="281"/>
      <c r="I93" s="281"/>
      <c r="J93" s="282"/>
    </row>
    <row r="94" spans="1:14" x14ac:dyDescent="0.25">
      <c r="A94" s="144" t="s">
        <v>156</v>
      </c>
      <c r="B94" s="96"/>
      <c r="C94" s="96"/>
      <c r="D94" s="96"/>
      <c r="E94" s="96"/>
      <c r="F94" s="96"/>
      <c r="G94" s="96"/>
      <c r="H94" s="96"/>
      <c r="I94" s="192"/>
      <c r="J94" s="193"/>
      <c r="M94" s="207" t="s">
        <v>165</v>
      </c>
      <c r="N94" s="207" t="s">
        <v>174</v>
      </c>
    </row>
    <row r="95" spans="1:14" ht="15.75" thickBot="1" x14ac:dyDescent="0.3">
      <c r="A95" s="194" t="s">
        <v>155</v>
      </c>
      <c r="B95" s="96"/>
      <c r="C95" s="96"/>
      <c r="D95" s="96"/>
      <c r="E95" s="96"/>
      <c r="F95" s="96"/>
      <c r="G95" s="96"/>
      <c r="H95" s="96"/>
      <c r="I95" s="195"/>
      <c r="J95" s="196"/>
      <c r="M95" s="207" t="s">
        <v>197</v>
      </c>
      <c r="N95" s="207" t="s">
        <v>173</v>
      </c>
    </row>
    <row r="96" spans="1:14" ht="15.75" thickBot="1" x14ac:dyDescent="0.3">
      <c r="A96" s="280" t="s">
        <v>104</v>
      </c>
      <c r="B96" s="281"/>
      <c r="C96" s="281"/>
      <c r="D96" s="281"/>
      <c r="E96" s="281"/>
      <c r="F96" s="281"/>
      <c r="G96" s="281"/>
      <c r="H96" s="281"/>
      <c r="I96" s="281"/>
      <c r="J96" s="282"/>
      <c r="M96" s="207" t="s">
        <v>196</v>
      </c>
      <c r="N96" s="207" t="s">
        <v>175</v>
      </c>
    </row>
    <row r="97" spans="1:14" x14ac:dyDescent="0.25">
      <c r="A97" s="144" t="s">
        <v>105</v>
      </c>
      <c r="B97" s="96"/>
      <c r="C97" s="96"/>
      <c r="D97" s="96"/>
      <c r="E97" s="96"/>
      <c r="F97" s="96"/>
      <c r="G97" s="96"/>
      <c r="H97" s="96"/>
      <c r="I97" s="192"/>
      <c r="J97" s="193"/>
      <c r="M97" s="207" t="s">
        <v>166</v>
      </c>
      <c r="N97" s="207" t="s">
        <v>176</v>
      </c>
    </row>
    <row r="98" spans="1:14" ht="15.75" thickBot="1" x14ac:dyDescent="0.3">
      <c r="A98" s="194" t="s">
        <v>106</v>
      </c>
      <c r="B98" s="96"/>
      <c r="C98" s="96"/>
      <c r="D98" s="96"/>
      <c r="E98" s="96"/>
      <c r="F98" s="96"/>
      <c r="G98" s="96"/>
      <c r="H98" s="96"/>
      <c r="I98" s="195"/>
      <c r="J98" s="196"/>
      <c r="M98" s="207" t="s">
        <v>167</v>
      </c>
      <c r="N98" s="207" t="s">
        <v>177</v>
      </c>
    </row>
    <row r="99" spans="1:14" ht="15.75" thickBot="1" x14ac:dyDescent="0.3">
      <c r="A99" s="138"/>
      <c r="B99" s="139"/>
      <c r="C99" s="139"/>
      <c r="D99" s="139"/>
      <c r="E99" s="139"/>
      <c r="F99" s="139"/>
      <c r="G99" s="139"/>
      <c r="H99" s="139"/>
      <c r="I99" s="139"/>
      <c r="J99" s="140"/>
      <c r="M99" s="207" t="s">
        <v>168</v>
      </c>
      <c r="N99" s="207" t="s">
        <v>178</v>
      </c>
    </row>
    <row r="100" spans="1:14" x14ac:dyDescent="0.25">
      <c r="M100" s="207" t="s">
        <v>169</v>
      </c>
      <c r="N100" s="207" t="s">
        <v>179</v>
      </c>
    </row>
    <row r="101" spans="1:14" x14ac:dyDescent="0.25">
      <c r="M101" s="207" t="s">
        <v>170</v>
      </c>
      <c r="N101" s="207" t="s">
        <v>180</v>
      </c>
    </row>
    <row r="102" spans="1:14" x14ac:dyDescent="0.25">
      <c r="M102" s="207" t="s">
        <v>171</v>
      </c>
      <c r="N102" s="207" t="s">
        <v>181</v>
      </c>
    </row>
    <row r="103" spans="1:14" x14ac:dyDescent="0.25">
      <c r="M103" s="207" t="s">
        <v>172</v>
      </c>
      <c r="N103" s="207" t="s">
        <v>182</v>
      </c>
    </row>
    <row r="104" spans="1:14" x14ac:dyDescent="0.25">
      <c r="N104" s="207" t="s">
        <v>183</v>
      </c>
    </row>
    <row r="105" spans="1:14" x14ac:dyDescent="0.25">
      <c r="N105" s="207" t="s">
        <v>184</v>
      </c>
    </row>
    <row r="106" spans="1:14" x14ac:dyDescent="0.25">
      <c r="N106" s="207" t="s">
        <v>185</v>
      </c>
    </row>
    <row r="107" spans="1:14" x14ac:dyDescent="0.25">
      <c r="N107" s="207" t="s">
        <v>186</v>
      </c>
    </row>
    <row r="108" spans="1:14" x14ac:dyDescent="0.25">
      <c r="N108" s="207" t="s">
        <v>187</v>
      </c>
    </row>
    <row r="109" spans="1:14" x14ac:dyDescent="0.25">
      <c r="N109" s="207" t="s">
        <v>188</v>
      </c>
    </row>
    <row r="110" spans="1:14" x14ac:dyDescent="0.25">
      <c r="N110" s="207" t="s">
        <v>189</v>
      </c>
    </row>
    <row r="111" spans="1:14" x14ac:dyDescent="0.25">
      <c r="N111" s="207" t="s">
        <v>190</v>
      </c>
    </row>
    <row r="112" spans="1:14" x14ac:dyDescent="0.25">
      <c r="N112" s="207" t="s">
        <v>191</v>
      </c>
    </row>
    <row r="113" spans="14:14" x14ac:dyDescent="0.25">
      <c r="N113" s="207" t="s">
        <v>192</v>
      </c>
    </row>
    <row r="114" spans="14:14" x14ac:dyDescent="0.25">
      <c r="N114" s="207" t="s">
        <v>193</v>
      </c>
    </row>
    <row r="115" spans="14:14" x14ac:dyDescent="0.25">
      <c r="N115" s="207" t="s">
        <v>194</v>
      </c>
    </row>
    <row r="116" spans="14:14" x14ac:dyDescent="0.25">
      <c r="N116" s="207" t="s">
        <v>195</v>
      </c>
    </row>
  </sheetData>
  <sheetProtection password="98B7" sheet="1" objects="1" scenarios="1"/>
  <mergeCells count="9">
    <mergeCell ref="A88:J88"/>
    <mergeCell ref="A93:J93"/>
    <mergeCell ref="A96:J96"/>
    <mergeCell ref="B3:H3"/>
    <mergeCell ref="A9:J9"/>
    <mergeCell ref="A34:J34"/>
    <mergeCell ref="A48:J48"/>
    <mergeCell ref="A71:J71"/>
    <mergeCell ref="A80:J80"/>
  </mergeCells>
  <dataValidations count="2">
    <dataValidation type="list" allowBlank="1" showInputMessage="1" showErrorMessage="1" sqref="B95:H95">
      <formula1>$M$94:$M$103</formula1>
    </dataValidation>
    <dataValidation type="list" allowBlank="1" showInputMessage="1" showErrorMessage="1" sqref="B94:H94">
      <formula1>$N$94:$N$116</formula1>
    </dataValidation>
  </dataValidations>
  <printOptions horizontalCentered="1"/>
  <pageMargins left="0.2" right="0.2" top="0.25" bottom="0.25" header="0.3" footer="0.3"/>
  <pageSetup scale="74" orientation="portrait" blackAndWhite="1" horizontalDpi="4294967293" verticalDpi="4294967293" r:id="rId1"/>
  <rowBreaks count="1" manualBreakCount="1">
    <brk id="7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Normal="100" workbookViewId="0">
      <selection activeCell="F9" sqref="F9"/>
    </sheetView>
  </sheetViews>
  <sheetFormatPr defaultRowHeight="15" x14ac:dyDescent="0.25"/>
  <cols>
    <col min="1" max="1" width="9.140625" style="1"/>
    <col min="2" max="2" width="20.85546875" style="1" customWidth="1"/>
    <col min="3" max="3" width="18.7109375" style="1" customWidth="1"/>
    <col min="4" max="4" width="9.140625" style="2" customWidth="1"/>
    <col min="5" max="5" width="8.42578125" style="1" customWidth="1"/>
    <col min="6" max="6" width="15.7109375" style="1" customWidth="1"/>
    <col min="7" max="7" width="28.5703125" style="1" customWidth="1"/>
    <col min="8" max="13" width="15.7109375" style="1" hidden="1" customWidth="1"/>
    <col min="14" max="14" width="15.7109375" style="1" customWidth="1"/>
    <col min="15" max="15" width="48" style="1" customWidth="1"/>
    <col min="16" max="16" width="30.140625" style="1" customWidth="1"/>
    <col min="17" max="17" width="15.7109375" style="1" hidden="1" customWidth="1"/>
    <col min="18" max="18" width="12" hidden="1" customWidth="1"/>
    <col min="19" max="19" width="21.85546875" hidden="1" customWidth="1"/>
  </cols>
  <sheetData>
    <row r="1" spans="1:19" ht="15.75" customHeight="1" x14ac:dyDescent="0.25">
      <c r="A1" s="252" t="s">
        <v>1</v>
      </c>
      <c r="B1" s="233">
        <f>'Expense Tracker Wk 1'!B1</f>
        <v>6</v>
      </c>
      <c r="C1" s="287" t="str">
        <f>'Expense Tracker Wk 1'!C1:F2</f>
        <v>Store #XXX-Weekly Expense Tracker</v>
      </c>
      <c r="D1" s="287"/>
      <c r="E1" s="287"/>
      <c r="F1" s="287"/>
      <c r="G1" s="255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9" ht="15.75" customHeight="1" thickBot="1" x14ac:dyDescent="0.3">
      <c r="A2" s="252" t="s">
        <v>2</v>
      </c>
      <c r="B2" s="253">
        <v>3</v>
      </c>
      <c r="C2" s="287"/>
      <c r="D2" s="287"/>
      <c r="E2" s="287"/>
      <c r="F2" s="287"/>
      <c r="G2" s="255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ht="15.75" customHeight="1" thickBot="1" x14ac:dyDescent="0.3">
      <c r="A3" s="252"/>
      <c r="B3" s="233"/>
      <c r="C3" s="233"/>
      <c r="D3" s="254"/>
      <c r="E3" s="252"/>
      <c r="F3" s="252"/>
      <c r="G3" s="252"/>
      <c r="H3" s="3"/>
      <c r="I3" s="3"/>
      <c r="J3" s="3"/>
      <c r="K3" s="3"/>
      <c r="L3" s="3"/>
      <c r="M3" s="3"/>
      <c r="N3" s="3"/>
      <c r="O3" s="3"/>
      <c r="P3" s="3"/>
      <c r="Q3" s="3"/>
      <c r="R3" s="251" t="s">
        <v>110</v>
      </c>
      <c r="S3" s="87" t="s">
        <v>111</v>
      </c>
    </row>
    <row r="4" spans="1:19" ht="15.75" customHeight="1" thickBot="1" x14ac:dyDescent="0.3">
      <c r="A4" s="284" t="s">
        <v>32</v>
      </c>
      <c r="B4" s="285"/>
      <c r="C4" s="285"/>
      <c r="D4" s="285"/>
      <c r="E4" s="285"/>
      <c r="F4" s="285"/>
      <c r="G4" s="286"/>
      <c r="H4" s="199"/>
      <c r="I4" s="199"/>
      <c r="J4" s="199"/>
      <c r="K4" s="199"/>
      <c r="L4" s="199"/>
      <c r="M4" s="199"/>
      <c r="O4" s="275" t="s">
        <v>123</v>
      </c>
      <c r="P4" s="277"/>
      <c r="Q4" s="47"/>
      <c r="R4" s="95" t="s">
        <v>8</v>
      </c>
      <c r="S4" s="83" t="s">
        <v>10</v>
      </c>
    </row>
    <row r="5" spans="1:19" ht="30" x14ac:dyDescent="0.25">
      <c r="A5" s="78" t="s">
        <v>4</v>
      </c>
      <c r="B5" s="79" t="s">
        <v>237</v>
      </c>
      <c r="C5" s="80" t="s">
        <v>6</v>
      </c>
      <c r="D5" s="80" t="s">
        <v>5</v>
      </c>
      <c r="E5" s="80" t="s">
        <v>31</v>
      </c>
      <c r="F5" s="80" t="s">
        <v>26</v>
      </c>
      <c r="G5" s="81" t="s">
        <v>7</v>
      </c>
      <c r="H5" s="200" t="s">
        <v>160</v>
      </c>
      <c r="I5" s="200" t="s">
        <v>161</v>
      </c>
      <c r="J5" s="200" t="s">
        <v>3</v>
      </c>
      <c r="K5" s="200" t="s">
        <v>229</v>
      </c>
      <c r="L5" s="200" t="s">
        <v>230</v>
      </c>
      <c r="M5" s="200" t="s">
        <v>231</v>
      </c>
      <c r="N5" s="5"/>
      <c r="O5" s="89" t="s">
        <v>114</v>
      </c>
      <c r="P5" s="90" t="s">
        <v>111</v>
      </c>
      <c r="Q5" s="91"/>
      <c r="R5" s="82" t="s">
        <v>9</v>
      </c>
      <c r="S5" s="85" t="s">
        <v>17</v>
      </c>
    </row>
    <row r="6" spans="1:19" x14ac:dyDescent="0.25">
      <c r="A6" s="208"/>
      <c r="B6" s="209"/>
      <c r="C6" s="209"/>
      <c r="D6" s="210"/>
      <c r="E6" s="211"/>
      <c r="F6" s="211"/>
      <c r="G6" s="225"/>
      <c r="H6" s="201">
        <f>IF(F6="Food Cost",D6,0)</f>
        <v>0</v>
      </c>
      <c r="I6" s="201">
        <f>IF(F6="Paper Cost",D6,0)</f>
        <v>0</v>
      </c>
      <c r="J6" s="201">
        <f>IF(F6="Supplies",D6,0)</f>
        <v>0</v>
      </c>
      <c r="K6" s="201">
        <f>IF(F6="Mileage-Food",D6,0)</f>
        <v>0</v>
      </c>
      <c r="L6" s="201">
        <f>IF(F6="Mileage-Paper",D6,0)</f>
        <v>0</v>
      </c>
      <c r="M6" s="201">
        <f>IF(F6="Mileage-Supplies",D6,0)</f>
        <v>0</v>
      </c>
      <c r="N6" s="5"/>
      <c r="O6" s="203" t="s">
        <v>107</v>
      </c>
      <c r="P6" s="204" t="s">
        <v>112</v>
      </c>
      <c r="Q6" s="92"/>
      <c r="R6" s="82"/>
      <c r="S6" s="85" t="s">
        <v>3</v>
      </c>
    </row>
    <row r="7" spans="1:19" x14ac:dyDescent="0.25">
      <c r="A7" s="208"/>
      <c r="B7" s="209"/>
      <c r="C7" s="209"/>
      <c r="D7" s="210"/>
      <c r="E7" s="211"/>
      <c r="F7" s="211"/>
      <c r="G7" s="212"/>
      <c r="H7" s="201">
        <f>IF(F7="Food Cost",D7,0)</f>
        <v>0</v>
      </c>
      <c r="I7" s="201">
        <f>IF(F7="Paper Cost",D7,0)</f>
        <v>0</v>
      </c>
      <c r="J7" s="201">
        <f>IF(F7="Supplies",D7,0)</f>
        <v>0</v>
      </c>
      <c r="K7" s="201">
        <f>IF(F7="Mileage-Food",D7,0)</f>
        <v>0</v>
      </c>
      <c r="L7" s="201">
        <f>IF(F7="Mileage-Paper",D7,0)</f>
        <v>0</v>
      </c>
      <c r="M7" s="201">
        <f>IF(F7="Mileage-Supplies",D7,0)</f>
        <v>0</v>
      </c>
      <c r="O7" s="203" t="s">
        <v>108</v>
      </c>
      <c r="P7" s="204" t="s">
        <v>112</v>
      </c>
      <c r="Q7" s="92"/>
      <c r="R7" s="82"/>
      <c r="S7" s="85" t="s">
        <v>130</v>
      </c>
    </row>
    <row r="8" spans="1:19" x14ac:dyDescent="0.25">
      <c r="A8" s="208"/>
      <c r="B8" s="209"/>
      <c r="C8" s="209"/>
      <c r="D8" s="210"/>
      <c r="E8" s="211"/>
      <c r="F8" s="211"/>
      <c r="G8" s="212"/>
      <c r="H8" s="201">
        <f t="shared" ref="H8:H18" si="0">IF(F8="Food Cost",D8,0)</f>
        <v>0</v>
      </c>
      <c r="I8" s="201">
        <f t="shared" ref="I8:I18" si="1">IF(F8="Paper Cost",D8,0)</f>
        <v>0</v>
      </c>
      <c r="J8" s="201">
        <f t="shared" ref="J8:J18" si="2">IF(F8="Supplies",D8,0)</f>
        <v>0</v>
      </c>
      <c r="K8" s="201">
        <f t="shared" ref="K8:K25" si="3">IF(F8="Mileage-Food",D8,0)</f>
        <v>0</v>
      </c>
      <c r="L8" s="201">
        <f t="shared" ref="L8:L25" si="4">IF(F8="Mileage-Paper",D8,0)</f>
        <v>0</v>
      </c>
      <c r="M8" s="201">
        <f t="shared" ref="M8:M25" si="5">IF(F8="Mileage-Supplies",D8,0)</f>
        <v>0</v>
      </c>
      <c r="O8" s="203" t="s">
        <v>109</v>
      </c>
      <c r="P8" s="204" t="s">
        <v>113</v>
      </c>
      <c r="Q8" s="92"/>
      <c r="R8" s="82"/>
      <c r="S8" s="85" t="s">
        <v>14</v>
      </c>
    </row>
    <row r="9" spans="1:19" x14ac:dyDescent="0.25">
      <c r="A9" s="208"/>
      <c r="B9" s="209"/>
      <c r="C9" s="209"/>
      <c r="D9" s="210"/>
      <c r="E9" s="211"/>
      <c r="F9" s="211"/>
      <c r="G9" s="212"/>
      <c r="H9" s="201">
        <f t="shared" si="0"/>
        <v>0</v>
      </c>
      <c r="I9" s="201">
        <f t="shared" si="1"/>
        <v>0</v>
      </c>
      <c r="J9" s="201">
        <f t="shared" si="2"/>
        <v>0</v>
      </c>
      <c r="K9" s="201">
        <f t="shared" si="3"/>
        <v>0</v>
      </c>
      <c r="L9" s="201">
        <f t="shared" si="4"/>
        <v>0</v>
      </c>
      <c r="M9" s="201">
        <f t="shared" si="5"/>
        <v>0</v>
      </c>
      <c r="O9" s="205" t="s">
        <v>209</v>
      </c>
      <c r="P9" s="206" t="s">
        <v>3</v>
      </c>
      <c r="Q9" s="92"/>
      <c r="R9" s="82"/>
      <c r="S9" s="85" t="s">
        <v>13</v>
      </c>
    </row>
    <row r="10" spans="1:19" x14ac:dyDescent="0.25">
      <c r="A10" s="208"/>
      <c r="B10" s="209"/>
      <c r="C10" s="209"/>
      <c r="D10" s="210"/>
      <c r="E10" s="211"/>
      <c r="F10" s="211"/>
      <c r="G10" s="212"/>
      <c r="H10" s="201">
        <f t="shared" si="0"/>
        <v>0</v>
      </c>
      <c r="I10" s="201">
        <f t="shared" si="1"/>
        <v>0</v>
      </c>
      <c r="J10" s="201">
        <f t="shared" si="2"/>
        <v>0</v>
      </c>
      <c r="K10" s="201">
        <f t="shared" si="3"/>
        <v>0</v>
      </c>
      <c r="L10" s="201">
        <f t="shared" si="4"/>
        <v>0</v>
      </c>
      <c r="M10" s="201">
        <f t="shared" si="5"/>
        <v>0</v>
      </c>
      <c r="O10" s="205" t="s">
        <v>21</v>
      </c>
      <c r="P10" s="206" t="s">
        <v>210</v>
      </c>
      <c r="Q10" s="92"/>
      <c r="R10" s="82"/>
      <c r="S10" s="84" t="s">
        <v>15</v>
      </c>
    </row>
    <row r="11" spans="1:19" x14ac:dyDescent="0.25">
      <c r="A11" s="208"/>
      <c r="B11" s="209"/>
      <c r="C11" s="209"/>
      <c r="D11" s="210"/>
      <c r="E11" s="211"/>
      <c r="F11" s="211"/>
      <c r="G11" s="212"/>
      <c r="H11" s="201">
        <f t="shared" si="0"/>
        <v>0</v>
      </c>
      <c r="I11" s="201">
        <f t="shared" si="1"/>
        <v>0</v>
      </c>
      <c r="J11" s="201">
        <f t="shared" si="2"/>
        <v>0</v>
      </c>
      <c r="K11" s="201">
        <f t="shared" si="3"/>
        <v>0</v>
      </c>
      <c r="L11" s="201">
        <f t="shared" si="4"/>
        <v>0</v>
      </c>
      <c r="M11" s="201">
        <f t="shared" si="5"/>
        <v>0</v>
      </c>
      <c r="O11" s="203" t="s">
        <v>212</v>
      </c>
      <c r="P11" s="206" t="s">
        <v>211</v>
      </c>
      <c r="Q11" s="92"/>
      <c r="R11" s="82"/>
      <c r="S11" s="85" t="s">
        <v>229</v>
      </c>
    </row>
    <row r="12" spans="1:19" x14ac:dyDescent="0.25">
      <c r="A12" s="208"/>
      <c r="B12" s="209"/>
      <c r="C12" s="209"/>
      <c r="D12" s="210"/>
      <c r="E12" s="211"/>
      <c r="F12" s="211"/>
      <c r="G12" s="212"/>
      <c r="H12" s="201">
        <f t="shared" si="0"/>
        <v>0</v>
      </c>
      <c r="I12" s="201">
        <f t="shared" si="1"/>
        <v>0</v>
      </c>
      <c r="J12" s="201">
        <f t="shared" si="2"/>
        <v>0</v>
      </c>
      <c r="K12" s="201">
        <f t="shared" si="3"/>
        <v>0</v>
      </c>
      <c r="L12" s="201">
        <f t="shared" si="4"/>
        <v>0</v>
      </c>
      <c r="M12" s="201">
        <f t="shared" si="5"/>
        <v>0</v>
      </c>
      <c r="O12" s="203" t="s">
        <v>213</v>
      </c>
      <c r="P12" s="206" t="s">
        <v>214</v>
      </c>
      <c r="Q12" s="92"/>
      <c r="R12" s="82"/>
      <c r="S12" s="85" t="s">
        <v>230</v>
      </c>
    </row>
    <row r="13" spans="1:19" x14ac:dyDescent="0.25">
      <c r="A13" s="208"/>
      <c r="B13" s="209"/>
      <c r="C13" s="209"/>
      <c r="D13" s="210"/>
      <c r="E13" s="211"/>
      <c r="F13" s="211"/>
      <c r="G13" s="212"/>
      <c r="H13" s="201">
        <f t="shared" si="0"/>
        <v>0</v>
      </c>
      <c r="I13" s="201">
        <f t="shared" si="1"/>
        <v>0</v>
      </c>
      <c r="J13" s="201">
        <f t="shared" si="2"/>
        <v>0</v>
      </c>
      <c r="K13" s="201">
        <f t="shared" si="3"/>
        <v>0</v>
      </c>
      <c r="L13" s="201">
        <f t="shared" si="4"/>
        <v>0</v>
      </c>
      <c r="M13" s="201">
        <f t="shared" si="5"/>
        <v>0</v>
      </c>
      <c r="O13" s="203" t="s">
        <v>116</v>
      </c>
      <c r="P13" s="204" t="s">
        <v>3</v>
      </c>
      <c r="Q13" s="92"/>
      <c r="R13" s="82"/>
      <c r="S13" s="85" t="s">
        <v>231</v>
      </c>
    </row>
    <row r="14" spans="1:19" x14ac:dyDescent="0.25">
      <c r="A14" s="208"/>
      <c r="B14" s="209"/>
      <c r="C14" s="209"/>
      <c r="D14" s="210"/>
      <c r="E14" s="211"/>
      <c r="F14" s="211"/>
      <c r="G14" s="212"/>
      <c r="H14" s="201">
        <f t="shared" si="0"/>
        <v>0</v>
      </c>
      <c r="I14" s="201">
        <f t="shared" si="1"/>
        <v>0</v>
      </c>
      <c r="J14" s="201">
        <f t="shared" si="2"/>
        <v>0</v>
      </c>
      <c r="K14" s="201">
        <f t="shared" si="3"/>
        <v>0</v>
      </c>
      <c r="L14" s="201">
        <f t="shared" si="4"/>
        <v>0</v>
      </c>
      <c r="M14" s="201">
        <f t="shared" si="5"/>
        <v>0</v>
      </c>
      <c r="O14" s="203" t="s">
        <v>29</v>
      </c>
      <c r="P14" s="204" t="s">
        <v>30</v>
      </c>
      <c r="Q14" s="92"/>
      <c r="R14" s="82"/>
      <c r="S14" s="85" t="s">
        <v>227</v>
      </c>
    </row>
    <row r="15" spans="1:19" x14ac:dyDescent="0.25">
      <c r="A15" s="208"/>
      <c r="B15" s="209"/>
      <c r="C15" s="209"/>
      <c r="D15" s="210"/>
      <c r="E15" s="211"/>
      <c r="F15" s="211"/>
      <c r="G15" s="212"/>
      <c r="H15" s="201">
        <f t="shared" si="0"/>
        <v>0</v>
      </c>
      <c r="I15" s="201">
        <f t="shared" si="1"/>
        <v>0</v>
      </c>
      <c r="J15" s="201">
        <f t="shared" si="2"/>
        <v>0</v>
      </c>
      <c r="K15" s="201">
        <f t="shared" si="3"/>
        <v>0</v>
      </c>
      <c r="L15" s="201">
        <f t="shared" si="4"/>
        <v>0</v>
      </c>
      <c r="M15" s="201">
        <f t="shared" si="5"/>
        <v>0</v>
      </c>
      <c r="O15" s="203" t="s">
        <v>28</v>
      </c>
      <c r="P15" s="204" t="s">
        <v>15</v>
      </c>
      <c r="Q15" s="92"/>
      <c r="R15" s="82"/>
      <c r="S15" s="84" t="s">
        <v>11</v>
      </c>
    </row>
    <row r="16" spans="1:19" x14ac:dyDescent="0.25">
      <c r="A16" s="208"/>
      <c r="B16" s="209"/>
      <c r="C16" s="209"/>
      <c r="D16" s="210"/>
      <c r="E16" s="211"/>
      <c r="F16" s="211"/>
      <c r="G16" s="212"/>
      <c r="H16" s="201">
        <f t="shared" si="0"/>
        <v>0</v>
      </c>
      <c r="I16" s="201">
        <f t="shared" si="1"/>
        <v>0</v>
      </c>
      <c r="J16" s="201">
        <f t="shared" si="2"/>
        <v>0</v>
      </c>
      <c r="K16" s="201">
        <f t="shared" si="3"/>
        <v>0</v>
      </c>
      <c r="L16" s="201">
        <f t="shared" si="4"/>
        <v>0</v>
      </c>
      <c r="M16" s="201">
        <f t="shared" si="5"/>
        <v>0</v>
      </c>
      <c r="O16" s="205" t="s">
        <v>27</v>
      </c>
      <c r="P16" s="206" t="s">
        <v>215</v>
      </c>
      <c r="Q16" s="92"/>
      <c r="R16" s="82"/>
      <c r="S16" s="84" t="s">
        <v>12</v>
      </c>
    </row>
    <row r="17" spans="1:19" x14ac:dyDescent="0.25">
      <c r="A17" s="208"/>
      <c r="B17" s="209"/>
      <c r="C17" s="209"/>
      <c r="D17" s="210"/>
      <c r="E17" s="211"/>
      <c r="F17" s="211"/>
      <c r="G17" s="212"/>
      <c r="H17" s="201">
        <f t="shared" si="0"/>
        <v>0</v>
      </c>
      <c r="I17" s="201">
        <f t="shared" si="1"/>
        <v>0</v>
      </c>
      <c r="J17" s="201">
        <f t="shared" si="2"/>
        <v>0</v>
      </c>
      <c r="K17" s="201">
        <f t="shared" si="3"/>
        <v>0</v>
      </c>
      <c r="L17" s="201">
        <f t="shared" si="4"/>
        <v>0</v>
      </c>
      <c r="M17" s="201">
        <f t="shared" si="5"/>
        <v>0</v>
      </c>
      <c r="O17" s="205" t="s">
        <v>25</v>
      </c>
      <c r="P17" s="206" t="s">
        <v>3</v>
      </c>
      <c r="Q17" s="92"/>
      <c r="R17" s="82"/>
      <c r="S17" s="85" t="s">
        <v>228</v>
      </c>
    </row>
    <row r="18" spans="1:19" x14ac:dyDescent="0.25">
      <c r="A18" s="208"/>
      <c r="B18" s="209"/>
      <c r="C18" s="209"/>
      <c r="D18" s="210"/>
      <c r="E18" s="211"/>
      <c r="F18" s="211"/>
      <c r="G18" s="212"/>
      <c r="H18" s="201">
        <f t="shared" si="0"/>
        <v>0</v>
      </c>
      <c r="I18" s="201">
        <f t="shared" si="1"/>
        <v>0</v>
      </c>
      <c r="J18" s="201">
        <f t="shared" si="2"/>
        <v>0</v>
      </c>
      <c r="K18" s="201">
        <f t="shared" si="3"/>
        <v>0</v>
      </c>
      <c r="L18" s="201">
        <f t="shared" si="4"/>
        <v>0</v>
      </c>
      <c r="M18" s="201">
        <f t="shared" si="5"/>
        <v>0</v>
      </c>
      <c r="O18" s="205" t="s">
        <v>216</v>
      </c>
      <c r="P18" s="206" t="s">
        <v>10</v>
      </c>
      <c r="Q18" s="92"/>
      <c r="R18" s="82"/>
      <c r="S18" s="85" t="s">
        <v>16</v>
      </c>
    </row>
    <row r="19" spans="1:19" ht="15.75" thickBot="1" x14ac:dyDescent="0.3">
      <c r="A19" s="208"/>
      <c r="B19" s="209"/>
      <c r="C19" s="209"/>
      <c r="D19" s="210"/>
      <c r="E19" s="211"/>
      <c r="F19" s="211"/>
      <c r="G19" s="212"/>
      <c r="H19" s="201">
        <f t="shared" ref="H19:H25" si="6">IF(F19="Food Cost",D19,0)</f>
        <v>0</v>
      </c>
      <c r="I19" s="201">
        <f t="shared" ref="I19:I25" si="7">IF(F19="Paper Cost",D19,0)</f>
        <v>0</v>
      </c>
      <c r="J19" s="201">
        <f t="shared" ref="J19:J25" si="8">IF(F19="Supplies",D19,0)</f>
        <v>0</v>
      </c>
      <c r="K19" s="201">
        <f t="shared" si="3"/>
        <v>0</v>
      </c>
      <c r="L19" s="201">
        <f t="shared" si="4"/>
        <v>0</v>
      </c>
      <c r="M19" s="201">
        <f t="shared" si="5"/>
        <v>0</v>
      </c>
      <c r="O19" s="205" t="s">
        <v>148</v>
      </c>
      <c r="P19" s="206" t="s">
        <v>10</v>
      </c>
      <c r="Q19" s="88"/>
      <c r="R19" s="82"/>
      <c r="S19" s="84" t="s">
        <v>30</v>
      </c>
    </row>
    <row r="20" spans="1:19" x14ac:dyDescent="0.25">
      <c r="A20" s="208"/>
      <c r="B20" s="209"/>
      <c r="C20" s="209"/>
      <c r="D20" s="210"/>
      <c r="E20" s="211"/>
      <c r="F20" s="211"/>
      <c r="G20" s="212"/>
      <c r="H20" s="201">
        <f t="shared" si="6"/>
        <v>0</v>
      </c>
      <c r="I20" s="201">
        <f t="shared" si="7"/>
        <v>0</v>
      </c>
      <c r="J20" s="201">
        <f t="shared" si="8"/>
        <v>0</v>
      </c>
      <c r="K20" s="201">
        <f t="shared" si="3"/>
        <v>0</v>
      </c>
      <c r="L20" s="201">
        <f t="shared" si="4"/>
        <v>0</v>
      </c>
      <c r="M20" s="201">
        <f t="shared" si="5"/>
        <v>0</v>
      </c>
      <c r="O20" s="205" t="s">
        <v>126</v>
      </c>
      <c r="P20" s="206" t="s">
        <v>17</v>
      </c>
      <c r="Q20" s="93"/>
      <c r="R20" s="219"/>
      <c r="S20" s="219"/>
    </row>
    <row r="21" spans="1:19" x14ac:dyDescent="0.25">
      <c r="A21" s="208"/>
      <c r="B21" s="209"/>
      <c r="C21" s="209"/>
      <c r="D21" s="210"/>
      <c r="E21" s="211"/>
      <c r="F21" s="211"/>
      <c r="G21" s="212"/>
      <c r="H21" s="201">
        <f t="shared" si="6"/>
        <v>0</v>
      </c>
      <c r="I21" s="201">
        <f t="shared" si="7"/>
        <v>0</v>
      </c>
      <c r="J21" s="201">
        <f t="shared" si="8"/>
        <v>0</v>
      </c>
      <c r="K21" s="201">
        <f t="shared" si="3"/>
        <v>0</v>
      </c>
      <c r="L21" s="201">
        <f t="shared" si="4"/>
        <v>0</v>
      </c>
      <c r="M21" s="201">
        <f t="shared" si="5"/>
        <v>0</v>
      </c>
      <c r="O21" s="205" t="s">
        <v>127</v>
      </c>
      <c r="P21" s="206" t="s">
        <v>3</v>
      </c>
      <c r="Q21" s="93"/>
      <c r="R21" s="220"/>
      <c r="S21" s="220"/>
    </row>
    <row r="22" spans="1:19" x14ac:dyDescent="0.25">
      <c r="A22" s="208"/>
      <c r="B22" s="209"/>
      <c r="C22" s="209"/>
      <c r="D22" s="210"/>
      <c r="E22" s="211"/>
      <c r="F22" s="211"/>
      <c r="G22" s="212"/>
      <c r="H22" s="201">
        <f t="shared" si="6"/>
        <v>0</v>
      </c>
      <c r="I22" s="201">
        <f t="shared" si="7"/>
        <v>0</v>
      </c>
      <c r="J22" s="201">
        <f t="shared" si="8"/>
        <v>0</v>
      </c>
      <c r="K22" s="201">
        <f t="shared" si="3"/>
        <v>0</v>
      </c>
      <c r="L22" s="201">
        <f t="shared" si="4"/>
        <v>0</v>
      </c>
      <c r="M22" s="201">
        <f t="shared" si="5"/>
        <v>0</v>
      </c>
      <c r="O22" s="205" t="s">
        <v>128</v>
      </c>
      <c r="P22" s="206" t="s">
        <v>15</v>
      </c>
      <c r="Q22" s="94"/>
      <c r="R22" s="220"/>
      <c r="S22" s="31"/>
    </row>
    <row r="23" spans="1:19" x14ac:dyDescent="0.25">
      <c r="A23" s="208"/>
      <c r="B23" s="209"/>
      <c r="C23" s="209"/>
      <c r="D23" s="210"/>
      <c r="E23" s="211"/>
      <c r="F23" s="211"/>
      <c r="G23" s="212"/>
      <c r="H23" s="201">
        <f t="shared" si="6"/>
        <v>0</v>
      </c>
      <c r="I23" s="201">
        <f t="shared" si="7"/>
        <v>0</v>
      </c>
      <c r="J23" s="201">
        <f t="shared" si="8"/>
        <v>0</v>
      </c>
      <c r="K23" s="201">
        <f t="shared" si="3"/>
        <v>0</v>
      </c>
      <c r="L23" s="201">
        <f t="shared" si="4"/>
        <v>0</v>
      </c>
      <c r="M23" s="201">
        <f t="shared" si="5"/>
        <v>0</v>
      </c>
      <c r="O23" s="205" t="s">
        <v>129</v>
      </c>
      <c r="P23" s="206" t="s">
        <v>130</v>
      </c>
      <c r="Q23" s="92"/>
      <c r="R23" s="220"/>
      <c r="S23" s="31"/>
    </row>
    <row r="24" spans="1:19" x14ac:dyDescent="0.25">
      <c r="A24" s="208"/>
      <c r="B24" s="209"/>
      <c r="C24" s="209"/>
      <c r="D24" s="210"/>
      <c r="E24" s="211"/>
      <c r="F24" s="211"/>
      <c r="G24" s="212"/>
      <c r="H24" s="201">
        <f t="shared" si="6"/>
        <v>0</v>
      </c>
      <c r="I24" s="201">
        <f t="shared" si="7"/>
        <v>0</v>
      </c>
      <c r="J24" s="201">
        <f t="shared" si="8"/>
        <v>0</v>
      </c>
      <c r="K24" s="201">
        <f t="shared" si="3"/>
        <v>0</v>
      </c>
      <c r="L24" s="201">
        <f t="shared" si="4"/>
        <v>0</v>
      </c>
      <c r="M24" s="201">
        <f t="shared" si="5"/>
        <v>0</v>
      </c>
      <c r="O24" s="205" t="s">
        <v>18</v>
      </c>
      <c r="P24" s="206" t="s">
        <v>19</v>
      </c>
      <c r="Q24" s="88"/>
      <c r="R24" s="220"/>
      <c r="S24" s="220"/>
    </row>
    <row r="25" spans="1:19" ht="15.75" thickBot="1" x14ac:dyDescent="0.3">
      <c r="A25" s="208"/>
      <c r="B25" s="209"/>
      <c r="C25" s="209"/>
      <c r="D25" s="210"/>
      <c r="E25" s="211"/>
      <c r="F25" s="211"/>
      <c r="G25" s="212"/>
      <c r="H25" s="201">
        <f t="shared" si="6"/>
        <v>0</v>
      </c>
      <c r="I25" s="201">
        <f t="shared" si="7"/>
        <v>0</v>
      </c>
      <c r="J25" s="201">
        <f t="shared" si="8"/>
        <v>0</v>
      </c>
      <c r="K25" s="201">
        <f t="shared" si="3"/>
        <v>0</v>
      </c>
      <c r="L25" s="201">
        <f t="shared" si="4"/>
        <v>0</v>
      </c>
      <c r="M25" s="201">
        <f t="shared" si="5"/>
        <v>0</v>
      </c>
      <c r="O25" s="205" t="s">
        <v>118</v>
      </c>
      <c r="P25" s="206" t="s">
        <v>120</v>
      </c>
      <c r="Q25" s="92"/>
      <c r="R25" s="220"/>
      <c r="S25" s="31"/>
    </row>
    <row r="26" spans="1:19" ht="16.5" thickBot="1" x14ac:dyDescent="0.3">
      <c r="A26" s="284" t="s">
        <v>34</v>
      </c>
      <c r="B26" s="285"/>
      <c r="C26" s="285"/>
      <c r="D26" s="285"/>
      <c r="E26" s="285"/>
      <c r="F26" s="285"/>
      <c r="G26" s="286"/>
      <c r="H26" s="202">
        <f t="shared" ref="H26:M26" si="9">SUM(H6:H25)</f>
        <v>0</v>
      </c>
      <c r="I26" s="202">
        <f t="shared" si="9"/>
        <v>0</v>
      </c>
      <c r="J26" s="202">
        <f t="shared" si="9"/>
        <v>0</v>
      </c>
      <c r="K26" s="202">
        <f t="shared" si="9"/>
        <v>0</v>
      </c>
      <c r="L26" s="202">
        <f t="shared" si="9"/>
        <v>0</v>
      </c>
      <c r="M26" s="202">
        <f t="shared" si="9"/>
        <v>0</v>
      </c>
      <c r="O26" s="205" t="s">
        <v>119</v>
      </c>
      <c r="P26" s="206" t="s">
        <v>121</v>
      </c>
      <c r="Q26" s="94"/>
      <c r="R26" s="220"/>
      <c r="S26" s="220"/>
    </row>
    <row r="27" spans="1:19" ht="30" x14ac:dyDescent="0.25">
      <c r="A27" s="78" t="s">
        <v>4</v>
      </c>
      <c r="B27" s="79" t="s">
        <v>33</v>
      </c>
      <c r="C27" s="80" t="s">
        <v>208</v>
      </c>
      <c r="D27" s="80" t="s">
        <v>5</v>
      </c>
      <c r="E27" s="80" t="s">
        <v>31</v>
      </c>
      <c r="F27" s="80" t="s">
        <v>26</v>
      </c>
      <c r="G27" s="81" t="s">
        <v>7</v>
      </c>
      <c r="H27" s="200" t="s">
        <v>160</v>
      </c>
      <c r="I27" s="200" t="s">
        <v>161</v>
      </c>
      <c r="J27" s="200" t="s">
        <v>3</v>
      </c>
      <c r="K27" s="200" t="s">
        <v>130</v>
      </c>
      <c r="L27" s="200"/>
      <c r="M27" s="200"/>
      <c r="O27" s="205" t="s">
        <v>217</v>
      </c>
      <c r="P27" s="206" t="s">
        <v>122</v>
      </c>
      <c r="Q27" s="94"/>
      <c r="R27" s="220"/>
      <c r="S27" s="220"/>
    </row>
    <row r="28" spans="1:19" x14ac:dyDescent="0.25">
      <c r="A28" s="208"/>
      <c r="B28" s="209"/>
      <c r="C28" s="209"/>
      <c r="D28" s="210"/>
      <c r="E28" s="211"/>
      <c r="F28" s="211"/>
      <c r="G28" s="225"/>
      <c r="H28" s="201">
        <f>IF(F28="Food Cost",D28,0)</f>
        <v>0</v>
      </c>
      <c r="I28" s="201">
        <f>IF(F28="Paper Cost",D28,0)</f>
        <v>0</v>
      </c>
      <c r="J28" s="201">
        <f>IF(F28="Supplies",D28,0)</f>
        <v>0</v>
      </c>
      <c r="K28" s="201">
        <f>IF(F28="Delivery Surcharge",D28,0)</f>
        <v>0</v>
      </c>
      <c r="L28" s="201"/>
      <c r="M28" s="201"/>
      <c r="O28" s="205" t="s">
        <v>223</v>
      </c>
      <c r="P28" s="206" t="s">
        <v>10</v>
      </c>
      <c r="Q28" s="94"/>
      <c r="R28" s="31"/>
      <c r="S28" s="220"/>
    </row>
    <row r="29" spans="1:19" x14ac:dyDescent="0.25">
      <c r="A29" s="208"/>
      <c r="B29" s="209"/>
      <c r="C29" s="209"/>
      <c r="D29" s="210"/>
      <c r="E29" s="211"/>
      <c r="F29" s="211"/>
      <c r="G29" s="212"/>
      <c r="H29" s="201">
        <f>IF(F29="Food Cost",D29,0)</f>
        <v>0</v>
      </c>
      <c r="I29" s="201">
        <f>IF(F29="Paper Cost",D29,0)</f>
        <v>0</v>
      </c>
      <c r="J29" s="201">
        <f>IF(F29="Supplies",D29,0)</f>
        <v>0</v>
      </c>
      <c r="K29" s="201">
        <f>IF(F29="Delivery Surcharge",D29,0)</f>
        <v>0</v>
      </c>
      <c r="L29" s="201"/>
      <c r="M29" s="201"/>
      <c r="O29" s="205" t="s">
        <v>224</v>
      </c>
      <c r="P29" s="206" t="s">
        <v>17</v>
      </c>
      <c r="Q29" s="93"/>
      <c r="R29" s="31"/>
      <c r="S29" s="220"/>
    </row>
    <row r="30" spans="1:19" x14ac:dyDescent="0.25">
      <c r="A30" s="208"/>
      <c r="B30" s="209"/>
      <c r="C30" s="209"/>
      <c r="D30" s="210"/>
      <c r="E30" s="211"/>
      <c r="F30" s="211"/>
      <c r="G30" s="212"/>
      <c r="H30" s="201">
        <f>IF(F30="Food Cost",D30,0)</f>
        <v>0</v>
      </c>
      <c r="I30" s="201">
        <f>IF(F30="Paper Cost",D30,0)</f>
        <v>0</v>
      </c>
      <c r="J30" s="201">
        <f>IF(F30="Supplies",D30,0)</f>
        <v>0</v>
      </c>
      <c r="K30" s="201">
        <f>IF(F30="Delivery Surcharge",D30,0)</f>
        <v>0</v>
      </c>
      <c r="L30" s="201"/>
      <c r="M30" s="201"/>
      <c r="O30" s="205" t="s">
        <v>225</v>
      </c>
      <c r="P30" s="206" t="s">
        <v>3</v>
      </c>
      <c r="Q30" s="93"/>
    </row>
    <row r="31" spans="1:19" ht="15.75" customHeight="1" x14ac:dyDescent="0.25">
      <c r="A31" s="208"/>
      <c r="B31" s="209"/>
      <c r="C31" s="209"/>
      <c r="D31" s="210"/>
      <c r="E31" s="211"/>
      <c r="F31" s="211"/>
      <c r="G31" s="212"/>
      <c r="H31" s="201">
        <f>IF(F31="Food Cost",D31,0)</f>
        <v>0</v>
      </c>
      <c r="I31" s="201">
        <f>IF(F31="Paper Cost",D31,0)</f>
        <v>0</v>
      </c>
      <c r="J31" s="201">
        <f>IF(F31="Supplies",D31,0)</f>
        <v>0</v>
      </c>
      <c r="K31" s="201">
        <f>IF(F31="Delivery Surcharge",D31,0)</f>
        <v>0</v>
      </c>
      <c r="L31" s="201"/>
      <c r="M31" s="201"/>
      <c r="O31" s="205" t="s">
        <v>226</v>
      </c>
      <c r="P31" s="206" t="s">
        <v>227</v>
      </c>
      <c r="Q31" s="94"/>
    </row>
    <row r="32" spans="1:19" x14ac:dyDescent="0.25">
      <c r="A32" s="208"/>
      <c r="B32" s="209"/>
      <c r="C32" s="209"/>
      <c r="D32" s="210"/>
      <c r="E32" s="211"/>
      <c r="F32" s="211"/>
      <c r="G32" s="212"/>
      <c r="H32" s="201">
        <f>IF(F32="Food Cost",D32,0)</f>
        <v>0</v>
      </c>
      <c r="I32" s="201">
        <f>IF(F32="Paper Cost",D32,0)</f>
        <v>0</v>
      </c>
      <c r="J32" s="201">
        <f>IF(F32="Supplies",D32,0)</f>
        <v>0</v>
      </c>
      <c r="K32" s="201">
        <f t="shared" ref="K32:K46" si="10">IF(F32="Delivery Surcharge",D32,0)</f>
        <v>0</v>
      </c>
      <c r="L32" s="201"/>
      <c r="M32" s="201"/>
      <c r="O32" s="205" t="s">
        <v>117</v>
      </c>
      <c r="P32" s="206" t="s">
        <v>3</v>
      </c>
      <c r="Q32" s="94"/>
    </row>
    <row r="33" spans="1:17" x14ac:dyDescent="0.25">
      <c r="A33" s="208"/>
      <c r="B33" s="209"/>
      <c r="C33" s="209"/>
      <c r="D33" s="210"/>
      <c r="E33" s="211"/>
      <c r="F33" s="211"/>
      <c r="G33" s="212"/>
      <c r="H33" s="201">
        <f t="shared" ref="H33:H36" si="11">IF(F33="Food Cost",D33,0)</f>
        <v>0</v>
      </c>
      <c r="I33" s="201">
        <f t="shared" ref="I33:I36" si="12">IF(F33="Paper Cost",D33,0)</f>
        <v>0</v>
      </c>
      <c r="J33" s="201">
        <f t="shared" ref="J33:J36" si="13">IF(F33="Supplies",D33,0)</f>
        <v>0</v>
      </c>
      <c r="K33" s="201">
        <f t="shared" si="10"/>
        <v>0</v>
      </c>
      <c r="L33" s="201"/>
      <c r="M33" s="201"/>
      <c r="O33" s="205" t="s">
        <v>218</v>
      </c>
      <c r="P33" s="206" t="s">
        <v>3</v>
      </c>
      <c r="Q33" s="94"/>
    </row>
    <row r="34" spans="1:17" x14ac:dyDescent="0.25">
      <c r="A34" s="208"/>
      <c r="B34" s="209"/>
      <c r="C34" s="209"/>
      <c r="D34" s="210"/>
      <c r="E34" s="211"/>
      <c r="F34" s="211"/>
      <c r="G34" s="212"/>
      <c r="H34" s="201">
        <f t="shared" si="11"/>
        <v>0</v>
      </c>
      <c r="I34" s="201">
        <f t="shared" si="12"/>
        <v>0</v>
      </c>
      <c r="J34" s="201">
        <f t="shared" si="13"/>
        <v>0</v>
      </c>
      <c r="K34" s="201">
        <f t="shared" si="10"/>
        <v>0</v>
      </c>
      <c r="L34" s="201"/>
      <c r="M34" s="201"/>
      <c r="O34" s="205" t="s">
        <v>20</v>
      </c>
      <c r="P34" s="206" t="s">
        <v>14</v>
      </c>
      <c r="Q34" s="94"/>
    </row>
    <row r="35" spans="1:17" x14ac:dyDescent="0.25">
      <c r="A35" s="208"/>
      <c r="B35" s="209"/>
      <c r="C35" s="209"/>
      <c r="D35" s="210"/>
      <c r="E35" s="211"/>
      <c r="F35" s="211"/>
      <c r="G35" s="212"/>
      <c r="H35" s="201">
        <f t="shared" si="11"/>
        <v>0</v>
      </c>
      <c r="I35" s="201">
        <f t="shared" si="12"/>
        <v>0</v>
      </c>
      <c r="J35" s="201">
        <f t="shared" si="13"/>
        <v>0</v>
      </c>
      <c r="K35" s="201">
        <f t="shared" si="10"/>
        <v>0</v>
      </c>
      <c r="L35" s="201"/>
      <c r="M35" s="201"/>
      <c r="O35" s="205" t="s">
        <v>222</v>
      </c>
      <c r="P35" s="206" t="s">
        <v>122</v>
      </c>
      <c r="Q35" s="94"/>
    </row>
    <row r="36" spans="1:17" x14ac:dyDescent="0.25">
      <c r="A36" s="208"/>
      <c r="B36" s="209"/>
      <c r="C36" s="209"/>
      <c r="D36" s="210"/>
      <c r="E36" s="211"/>
      <c r="F36" s="211"/>
      <c r="G36" s="212"/>
      <c r="H36" s="201">
        <f t="shared" si="11"/>
        <v>0</v>
      </c>
      <c r="I36" s="201">
        <f t="shared" si="12"/>
        <v>0</v>
      </c>
      <c r="J36" s="201">
        <f t="shared" si="13"/>
        <v>0</v>
      </c>
      <c r="K36" s="201">
        <f t="shared" si="10"/>
        <v>0</v>
      </c>
      <c r="L36" s="201"/>
      <c r="M36" s="201"/>
      <c r="O36" s="205" t="s">
        <v>220</v>
      </c>
      <c r="P36" s="206" t="s">
        <v>115</v>
      </c>
      <c r="Q36" s="94"/>
    </row>
    <row r="37" spans="1:17" x14ac:dyDescent="0.25">
      <c r="A37" s="208"/>
      <c r="B37" s="209"/>
      <c r="C37" s="209"/>
      <c r="D37" s="210"/>
      <c r="E37" s="211"/>
      <c r="F37" s="211"/>
      <c r="G37" s="212"/>
      <c r="H37" s="201">
        <f t="shared" ref="H37:H46" si="14">IF(F37="Food Cost",D37,0)</f>
        <v>0</v>
      </c>
      <c r="I37" s="201">
        <f t="shared" ref="I37:I46" si="15">IF(F37="Paper Cost",D37,0)</f>
        <v>0</v>
      </c>
      <c r="J37" s="201">
        <f t="shared" ref="J37:J46" si="16">IF(F37="Supplies",D37,0)</f>
        <v>0</v>
      </c>
      <c r="K37" s="201">
        <f t="shared" si="10"/>
        <v>0</v>
      </c>
      <c r="L37" s="201"/>
      <c r="M37" s="201"/>
      <c r="O37" s="205" t="s">
        <v>221</v>
      </c>
      <c r="P37" s="206" t="s">
        <v>219</v>
      </c>
      <c r="Q37" s="94"/>
    </row>
    <row r="38" spans="1:17" x14ac:dyDescent="0.25">
      <c r="A38" s="208"/>
      <c r="B38" s="209"/>
      <c r="C38" s="209"/>
      <c r="D38" s="210"/>
      <c r="E38" s="211"/>
      <c r="F38" s="211"/>
      <c r="G38" s="212"/>
      <c r="H38" s="201">
        <f t="shared" si="14"/>
        <v>0</v>
      </c>
      <c r="I38" s="201">
        <f t="shared" si="15"/>
        <v>0</v>
      </c>
      <c r="J38" s="201">
        <f t="shared" si="16"/>
        <v>0</v>
      </c>
      <c r="K38" s="201">
        <f t="shared" si="10"/>
        <v>0</v>
      </c>
      <c r="L38" s="201"/>
      <c r="M38" s="201"/>
      <c r="O38" s="205" t="s">
        <v>22</v>
      </c>
      <c r="P38" s="206" t="s">
        <v>3</v>
      </c>
      <c r="Q38" s="93"/>
    </row>
    <row r="39" spans="1:17" x14ac:dyDescent="0.25">
      <c r="A39" s="208"/>
      <c r="B39" s="209"/>
      <c r="C39" s="209"/>
      <c r="D39" s="210"/>
      <c r="E39" s="211"/>
      <c r="F39" s="211"/>
      <c r="G39" s="212"/>
      <c r="H39" s="201">
        <f t="shared" si="14"/>
        <v>0</v>
      </c>
      <c r="I39" s="201">
        <f t="shared" si="15"/>
        <v>0</v>
      </c>
      <c r="J39" s="201">
        <f t="shared" si="16"/>
        <v>0</v>
      </c>
      <c r="K39" s="201">
        <f t="shared" si="10"/>
        <v>0</v>
      </c>
      <c r="L39" s="201"/>
      <c r="M39" s="201"/>
      <c r="O39" s="205" t="s">
        <v>23</v>
      </c>
      <c r="P39" s="206" t="s">
        <v>3</v>
      </c>
      <c r="Q39" s="94"/>
    </row>
    <row r="40" spans="1:17" ht="15.75" thickBot="1" x14ac:dyDescent="0.3">
      <c r="A40" s="208"/>
      <c r="B40" s="209"/>
      <c r="C40" s="209"/>
      <c r="D40" s="210"/>
      <c r="E40" s="211"/>
      <c r="F40" s="211"/>
      <c r="G40" s="212"/>
      <c r="H40" s="201">
        <f t="shared" si="14"/>
        <v>0</v>
      </c>
      <c r="I40" s="201">
        <f t="shared" si="15"/>
        <v>0</v>
      </c>
      <c r="J40" s="201">
        <f t="shared" si="16"/>
        <v>0</v>
      </c>
      <c r="K40" s="201">
        <f t="shared" si="10"/>
        <v>0</v>
      </c>
      <c r="L40" s="201"/>
      <c r="M40" s="201"/>
      <c r="O40" s="205" t="s">
        <v>24</v>
      </c>
      <c r="P40" s="206" t="s">
        <v>3</v>
      </c>
      <c r="Q40" s="94"/>
    </row>
    <row r="41" spans="1:17" x14ac:dyDescent="0.25">
      <c r="A41" s="208"/>
      <c r="B41" s="209"/>
      <c r="C41" s="209"/>
      <c r="D41" s="210"/>
      <c r="E41" s="211"/>
      <c r="F41" s="211"/>
      <c r="G41" s="212"/>
      <c r="H41" s="201">
        <f t="shared" si="14"/>
        <v>0</v>
      </c>
      <c r="I41" s="201">
        <f t="shared" si="15"/>
        <v>0</v>
      </c>
      <c r="J41" s="201">
        <f t="shared" si="16"/>
        <v>0</v>
      </c>
      <c r="K41" s="201">
        <f t="shared" si="10"/>
        <v>0</v>
      </c>
      <c r="L41" s="201"/>
      <c r="M41" s="201"/>
      <c r="O41" s="223"/>
      <c r="P41" s="223"/>
      <c r="Q41" s="94"/>
    </row>
    <row r="42" spans="1:17" x14ac:dyDescent="0.25">
      <c r="A42" s="208"/>
      <c r="B42" s="209"/>
      <c r="C42" s="209"/>
      <c r="D42" s="210"/>
      <c r="E42" s="211"/>
      <c r="F42" s="211"/>
      <c r="G42" s="212"/>
      <c r="H42" s="201">
        <f t="shared" si="14"/>
        <v>0</v>
      </c>
      <c r="I42" s="201">
        <f t="shared" si="15"/>
        <v>0</v>
      </c>
      <c r="J42" s="201">
        <f t="shared" si="16"/>
        <v>0</v>
      </c>
      <c r="K42" s="201">
        <f t="shared" si="10"/>
        <v>0</v>
      </c>
      <c r="L42" s="201"/>
      <c r="M42" s="201"/>
      <c r="O42" s="224"/>
      <c r="P42" s="224"/>
      <c r="Q42" s="93"/>
    </row>
    <row r="43" spans="1:17" x14ac:dyDescent="0.25">
      <c r="A43" s="208"/>
      <c r="B43" s="209"/>
      <c r="C43" s="209"/>
      <c r="D43" s="210"/>
      <c r="E43" s="211"/>
      <c r="F43" s="211"/>
      <c r="G43" s="212"/>
      <c r="H43" s="201">
        <f t="shared" si="14"/>
        <v>0</v>
      </c>
      <c r="I43" s="201">
        <f t="shared" si="15"/>
        <v>0</v>
      </c>
      <c r="J43" s="201">
        <f t="shared" si="16"/>
        <v>0</v>
      </c>
      <c r="K43" s="201">
        <f t="shared" si="10"/>
        <v>0</v>
      </c>
      <c r="L43" s="201"/>
      <c r="M43" s="201"/>
      <c r="O43" s="224"/>
      <c r="P43" s="224"/>
      <c r="Q43" s="93"/>
    </row>
    <row r="44" spans="1:17" x14ac:dyDescent="0.25">
      <c r="A44" s="208"/>
      <c r="B44" s="209"/>
      <c r="C44" s="209"/>
      <c r="D44" s="210"/>
      <c r="E44" s="211"/>
      <c r="F44" s="211"/>
      <c r="G44" s="212"/>
      <c r="H44" s="201">
        <f t="shared" si="14"/>
        <v>0</v>
      </c>
      <c r="I44" s="201">
        <f t="shared" si="15"/>
        <v>0</v>
      </c>
      <c r="J44" s="201">
        <f t="shared" si="16"/>
        <v>0</v>
      </c>
      <c r="K44" s="201">
        <f t="shared" si="10"/>
        <v>0</v>
      </c>
      <c r="L44" s="201"/>
      <c r="M44" s="201"/>
      <c r="O44" s="224"/>
      <c r="P44" s="224"/>
      <c r="Q44" s="93"/>
    </row>
    <row r="45" spans="1:17" x14ac:dyDescent="0.25">
      <c r="A45" s="208"/>
      <c r="B45" s="209"/>
      <c r="C45" s="209"/>
      <c r="D45" s="210"/>
      <c r="E45" s="211"/>
      <c r="F45" s="211"/>
      <c r="G45" s="212"/>
      <c r="H45" s="201">
        <f t="shared" si="14"/>
        <v>0</v>
      </c>
      <c r="I45" s="201">
        <f t="shared" si="15"/>
        <v>0</v>
      </c>
      <c r="J45" s="201">
        <f t="shared" si="16"/>
        <v>0</v>
      </c>
      <c r="K45" s="201">
        <f t="shared" si="10"/>
        <v>0</v>
      </c>
      <c r="L45" s="201"/>
      <c r="M45" s="201"/>
      <c r="O45" s="224"/>
      <c r="P45" s="224"/>
      <c r="Q45" s="94"/>
    </row>
    <row r="46" spans="1:17" ht="15.75" thickBot="1" x14ac:dyDescent="0.3">
      <c r="A46" s="213"/>
      <c r="B46" s="214"/>
      <c r="C46" s="214"/>
      <c r="D46" s="215"/>
      <c r="E46" s="216"/>
      <c r="F46" s="216"/>
      <c r="G46" s="217"/>
      <c r="H46" s="201">
        <f t="shared" si="14"/>
        <v>0</v>
      </c>
      <c r="I46" s="201">
        <f t="shared" si="15"/>
        <v>0</v>
      </c>
      <c r="J46" s="201">
        <f t="shared" si="16"/>
        <v>0</v>
      </c>
      <c r="K46" s="201">
        <f t="shared" si="10"/>
        <v>0</v>
      </c>
      <c r="L46" s="201"/>
      <c r="M46" s="201"/>
      <c r="O46" s="224"/>
      <c r="P46" s="224"/>
      <c r="Q46" s="94"/>
    </row>
    <row r="47" spans="1:17" s="127" customFormat="1" ht="15.75" x14ac:dyDescent="0.25">
      <c r="A47" s="256"/>
      <c r="B47" s="257"/>
      <c r="C47" s="257"/>
      <c r="D47" s="258"/>
      <c r="E47" s="259"/>
      <c r="F47" s="259"/>
      <c r="G47" s="257"/>
      <c r="H47" s="260">
        <f>SUM(H28:H46)</f>
        <v>0</v>
      </c>
      <c r="I47" s="260">
        <f>SUM(I28:I46)</f>
        <v>0</v>
      </c>
      <c r="J47" s="260">
        <f>SUM(J28:J46)</f>
        <v>0</v>
      </c>
      <c r="K47" s="260">
        <f>SUM(K28:K46)</f>
        <v>0</v>
      </c>
      <c r="L47" s="260"/>
      <c r="M47" s="260"/>
      <c r="N47" s="261"/>
      <c r="O47" s="262"/>
      <c r="P47" s="262"/>
      <c r="Q47" s="263"/>
    </row>
    <row r="48" spans="1:17" s="127" customFormat="1" x14ac:dyDescent="0.25">
      <c r="A48" s="261"/>
      <c r="B48" s="261"/>
      <c r="C48" s="264" t="s">
        <v>251</v>
      </c>
      <c r="D48" s="265" t="s">
        <v>157</v>
      </c>
      <c r="E48" s="266" t="s">
        <v>163</v>
      </c>
      <c r="F48" s="266" t="s">
        <v>44</v>
      </c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</row>
    <row r="49" spans="1:17" s="127" customFormat="1" x14ac:dyDescent="0.25">
      <c r="A49" s="261"/>
      <c r="B49" s="261"/>
      <c r="C49" s="267" t="s">
        <v>158</v>
      </c>
      <c r="D49" s="268">
        <f>SUM(H26,K26)</f>
        <v>0</v>
      </c>
      <c r="E49" s="268">
        <f>H47</f>
        <v>0</v>
      </c>
      <c r="F49" s="268">
        <f>SUM(D49:E49)</f>
        <v>0</v>
      </c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</row>
    <row r="50" spans="1:17" s="127" customFormat="1" x14ac:dyDescent="0.25">
      <c r="A50" s="261"/>
      <c r="B50" s="261"/>
      <c r="C50" s="267" t="s">
        <v>162</v>
      </c>
      <c r="D50" s="269">
        <f>SUM(I26,L26)</f>
        <v>0</v>
      </c>
      <c r="E50" s="269">
        <f>I47</f>
        <v>0</v>
      </c>
      <c r="F50" s="269">
        <f t="shared" ref="F50:F52" si="17">SUM(D50:E50)</f>
        <v>0</v>
      </c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</row>
    <row r="51" spans="1:17" s="127" customFormat="1" x14ac:dyDescent="0.25">
      <c r="A51" s="261"/>
      <c r="B51" s="261"/>
      <c r="C51" s="267" t="s">
        <v>159</v>
      </c>
      <c r="D51" s="269">
        <f>SUM(J26,M26)</f>
        <v>0</v>
      </c>
      <c r="E51" s="269">
        <f>J47</f>
        <v>0</v>
      </c>
      <c r="F51" s="269">
        <f t="shared" si="17"/>
        <v>0</v>
      </c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</row>
    <row r="52" spans="1:17" s="127" customFormat="1" x14ac:dyDescent="0.25">
      <c r="A52" s="261"/>
      <c r="B52" s="261"/>
      <c r="C52" s="270" t="s">
        <v>238</v>
      </c>
      <c r="D52" s="271"/>
      <c r="E52" s="272">
        <f>K47</f>
        <v>0</v>
      </c>
      <c r="F52" s="272">
        <f t="shared" si="17"/>
        <v>0</v>
      </c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</row>
    <row r="53" spans="1:17" s="127" customFormat="1" x14ac:dyDescent="0.25">
      <c r="A53" s="261"/>
      <c r="B53" s="261"/>
      <c r="C53" s="270" t="s">
        <v>44</v>
      </c>
      <c r="D53" s="272">
        <f>SUM(D49:D52)</f>
        <v>0</v>
      </c>
      <c r="E53" s="272">
        <f>SUM(E49:E52)</f>
        <v>0</v>
      </c>
      <c r="F53" s="272">
        <f>SUM(F49:F52)</f>
        <v>0</v>
      </c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</row>
    <row r="54" spans="1:17" s="127" customFormat="1" x14ac:dyDescent="0.25">
      <c r="A54" s="261"/>
      <c r="B54" s="261"/>
      <c r="C54" s="261"/>
      <c r="D54" s="273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</row>
    <row r="55" spans="1:17" s="127" customFormat="1" x14ac:dyDescent="0.25">
      <c r="A55" s="261"/>
      <c r="B55" s="274" t="s">
        <v>234</v>
      </c>
      <c r="C55" s="261"/>
      <c r="D55" s="273"/>
      <c r="E55" s="261"/>
      <c r="F55" s="274" t="s">
        <v>235</v>
      </c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</row>
    <row r="56" spans="1:17" s="127" customFormat="1" x14ac:dyDescent="0.25">
      <c r="A56" s="261"/>
      <c r="B56" s="261"/>
      <c r="C56" s="261"/>
      <c r="D56" s="273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</row>
    <row r="57" spans="1:17" s="127" customFormat="1" ht="15.75" thickBot="1" x14ac:dyDescent="0.3">
      <c r="A57" s="261"/>
      <c r="B57" s="156"/>
      <c r="C57" s="156"/>
      <c r="D57" s="273"/>
      <c r="E57" s="261"/>
      <c r="F57" s="156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</row>
    <row r="58" spans="1:17" s="127" customFormat="1" x14ac:dyDescent="0.25">
      <c r="A58" s="261"/>
      <c r="B58" s="274" t="s">
        <v>236</v>
      </c>
      <c r="C58" s="261"/>
      <c r="D58" s="273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</row>
  </sheetData>
  <sheetProtection password="98B7" sheet="1" objects="1" scenarios="1"/>
  <mergeCells count="4">
    <mergeCell ref="A4:G4"/>
    <mergeCell ref="O4:P4"/>
    <mergeCell ref="A26:G26"/>
    <mergeCell ref="C1:F2"/>
  </mergeCells>
  <dataValidations count="3">
    <dataValidation type="list" allowBlank="1" showInputMessage="1" showErrorMessage="1" sqref="F47">
      <formula1>$S$4:$S$28</formula1>
    </dataValidation>
    <dataValidation type="list" allowBlank="1" showInputMessage="1" showErrorMessage="1" sqref="E6:E25 E28:E47">
      <formula1>$R$4:$R$5</formula1>
    </dataValidation>
    <dataValidation type="list" allowBlank="1" showInputMessage="1" showErrorMessage="1" sqref="F28:F46 F6:F25">
      <formula1>$S$4:$S$19</formula1>
    </dataValidation>
  </dataValidations>
  <printOptions horizontalCentered="1"/>
  <pageMargins left="0.25" right="0.25" top="0.5" bottom="0.25" header="0.3" footer="0.3"/>
  <pageSetup scale="84" orientation="portrait" r:id="rId1"/>
  <colBreaks count="1" manualBreakCount="1">
    <brk id="1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zoomScaleNormal="100" workbookViewId="0">
      <selection activeCell="B11" sqref="B11"/>
    </sheetView>
  </sheetViews>
  <sheetFormatPr defaultRowHeight="15" x14ac:dyDescent="0.25"/>
  <cols>
    <col min="1" max="1" width="18.7109375" customWidth="1"/>
    <col min="2" max="9" width="10.7109375" customWidth="1"/>
    <col min="10" max="10" width="8.28515625" customWidth="1"/>
    <col min="11" max="11" width="4.7109375" customWidth="1"/>
    <col min="13" max="14" width="0" hidden="1" customWidth="1"/>
  </cols>
  <sheetData>
    <row r="1" spans="1:10" x14ac:dyDescent="0.25">
      <c r="A1" s="126"/>
      <c r="B1" s="126"/>
      <c r="C1" s="127"/>
      <c r="D1" s="127"/>
      <c r="E1" s="127"/>
      <c r="F1" s="127"/>
      <c r="G1" s="127"/>
      <c r="H1" s="126"/>
      <c r="I1" s="126" t="s">
        <v>150</v>
      </c>
      <c r="J1" s="197">
        <f>IFERROR('Controls Report Wk 1'!J1+21,0)</f>
        <v>42171</v>
      </c>
    </row>
    <row r="2" spans="1:10" x14ac:dyDescent="0.25">
      <c r="A2" s="126"/>
      <c r="B2" s="126"/>
      <c r="C2" s="127"/>
      <c r="D2" s="127"/>
      <c r="E2" s="127"/>
      <c r="F2" s="127"/>
      <c r="G2" s="127"/>
      <c r="H2" s="126"/>
      <c r="I2" s="126" t="s">
        <v>1</v>
      </c>
      <c r="J2" s="105">
        <f>IFERROR('Controls Report Wk 1'!J2,0)</f>
        <v>6</v>
      </c>
    </row>
    <row r="3" spans="1:10" ht="18.75" x14ac:dyDescent="0.3">
      <c r="A3" s="126"/>
      <c r="B3" s="278" t="str">
        <f>IFERROR('Controls Report Wk 1'!B3:H3,0)</f>
        <v>Store #XXX     - Weekly Controls Report</v>
      </c>
      <c r="C3" s="278"/>
      <c r="D3" s="278"/>
      <c r="E3" s="278"/>
      <c r="F3" s="278"/>
      <c r="G3" s="278"/>
      <c r="H3" s="278"/>
      <c r="I3" s="126" t="s">
        <v>2</v>
      </c>
      <c r="J3" s="105">
        <v>4</v>
      </c>
    </row>
    <row r="4" spans="1:10" x14ac:dyDescent="0.25">
      <c r="A4" s="126"/>
      <c r="B4" s="126"/>
      <c r="C4" s="127"/>
      <c r="D4" s="127"/>
      <c r="E4" s="127"/>
      <c r="F4" s="127"/>
      <c r="G4" s="127"/>
      <c r="H4" s="127"/>
      <c r="I4" s="127"/>
      <c r="J4" s="127"/>
    </row>
    <row r="5" spans="1:10" ht="15.75" thickBot="1" x14ac:dyDescent="0.3">
      <c r="A5" s="128" t="s">
        <v>35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0" x14ac:dyDescent="0.25">
      <c r="A6" s="128"/>
      <c r="B6" s="129" t="s">
        <v>36</v>
      </c>
      <c r="C6" s="130" t="s">
        <v>37</v>
      </c>
      <c r="D6" s="130" t="s">
        <v>38</v>
      </c>
      <c r="E6" s="130" t="s">
        <v>39</v>
      </c>
      <c r="F6" s="130" t="s">
        <v>40</v>
      </c>
      <c r="G6" s="130" t="s">
        <v>41</v>
      </c>
      <c r="H6" s="130" t="s">
        <v>42</v>
      </c>
      <c r="I6" s="131" t="s">
        <v>43</v>
      </c>
      <c r="J6" s="132"/>
    </row>
    <row r="7" spans="1:10" ht="15.75" thickBot="1" x14ac:dyDescent="0.3">
      <c r="A7" s="128"/>
      <c r="B7" s="133">
        <f t="shared" ref="B7:G7" si="0">C7-1</f>
        <v>42165</v>
      </c>
      <c r="C7" s="134">
        <f t="shared" si="0"/>
        <v>42166</v>
      </c>
      <c r="D7" s="134">
        <f t="shared" si="0"/>
        <v>42167</v>
      </c>
      <c r="E7" s="134">
        <f t="shared" si="0"/>
        <v>42168</v>
      </c>
      <c r="F7" s="134">
        <f t="shared" si="0"/>
        <v>42169</v>
      </c>
      <c r="G7" s="134">
        <f t="shared" si="0"/>
        <v>42170</v>
      </c>
      <c r="H7" s="134">
        <f>J1</f>
        <v>42171</v>
      </c>
      <c r="I7" s="135" t="s">
        <v>44</v>
      </c>
      <c r="J7" s="132"/>
    </row>
    <row r="8" spans="1:10" ht="8.1" customHeight="1" thickBot="1" x14ac:dyDescent="0.3">
      <c r="A8" s="128"/>
      <c r="B8" s="136"/>
      <c r="C8" s="136"/>
      <c r="D8" s="136"/>
      <c r="E8" s="136"/>
      <c r="F8" s="136"/>
      <c r="G8" s="136"/>
      <c r="H8" s="136"/>
      <c r="I8" s="136"/>
      <c r="J8" s="137"/>
    </row>
    <row r="9" spans="1:10" ht="15.75" thickBot="1" x14ac:dyDescent="0.3">
      <c r="A9" s="280" t="s">
        <v>153</v>
      </c>
      <c r="B9" s="281"/>
      <c r="C9" s="281"/>
      <c r="D9" s="281"/>
      <c r="E9" s="281"/>
      <c r="F9" s="281"/>
      <c r="G9" s="281"/>
      <c r="H9" s="281"/>
      <c r="I9" s="281"/>
      <c r="J9" s="282"/>
    </row>
    <row r="10" spans="1:10" ht="8.1" customHeight="1" x14ac:dyDescent="0.25">
      <c r="A10" s="141"/>
      <c r="B10" s="142"/>
      <c r="C10" s="142"/>
      <c r="D10" s="142"/>
      <c r="E10" s="142"/>
      <c r="F10" s="142"/>
      <c r="G10" s="142"/>
      <c r="H10" s="142"/>
      <c r="I10" s="142"/>
      <c r="J10" s="143"/>
    </row>
    <row r="11" spans="1:10" ht="15" customHeight="1" x14ac:dyDescent="0.25">
      <c r="A11" s="144" t="s">
        <v>48</v>
      </c>
      <c r="B11" s="75"/>
      <c r="C11" s="75"/>
      <c r="D11" s="75"/>
      <c r="E11" s="75"/>
      <c r="F11" s="75"/>
      <c r="G11" s="75"/>
      <c r="H11" s="75"/>
      <c r="I11" s="145">
        <f>SUM(B11:H11)</f>
        <v>0</v>
      </c>
      <c r="J11" s="146">
        <f>IFERROR(I11/$I$14,0)</f>
        <v>0</v>
      </c>
    </row>
    <row r="12" spans="1:10" x14ac:dyDescent="0.25">
      <c r="A12" s="144" t="s">
        <v>49</v>
      </c>
      <c r="B12" s="75"/>
      <c r="C12" s="75"/>
      <c r="D12" s="75"/>
      <c r="E12" s="75"/>
      <c r="F12" s="75"/>
      <c r="G12" s="75"/>
      <c r="H12" s="75"/>
      <c r="I12" s="145">
        <f t="shared" ref="I12:I14" si="1">SUM(B12:H12)</f>
        <v>0</v>
      </c>
      <c r="J12" s="146">
        <f t="shared" ref="J12:J14" si="2">IFERROR(I12/$I$14,0)</f>
        <v>0</v>
      </c>
    </row>
    <row r="13" spans="1:10" x14ac:dyDescent="0.25">
      <c r="A13" s="144" t="s">
        <v>50</v>
      </c>
      <c r="B13" s="75"/>
      <c r="C13" s="75"/>
      <c r="D13" s="75"/>
      <c r="E13" s="75"/>
      <c r="F13" s="75"/>
      <c r="G13" s="75"/>
      <c r="H13" s="75"/>
      <c r="I13" s="145">
        <f t="shared" si="1"/>
        <v>0</v>
      </c>
      <c r="J13" s="146">
        <f t="shared" si="2"/>
        <v>0</v>
      </c>
    </row>
    <row r="14" spans="1:10" x14ac:dyDescent="0.25">
      <c r="A14" s="147" t="s">
        <v>46</v>
      </c>
      <c r="B14" s="110">
        <f>SUM(B11:B13)</f>
        <v>0</v>
      </c>
      <c r="C14" s="110">
        <f t="shared" ref="C14:H14" si="3">SUM(C11:C13)</f>
        <v>0</v>
      </c>
      <c r="D14" s="110">
        <f t="shared" si="3"/>
        <v>0</v>
      </c>
      <c r="E14" s="110">
        <f t="shared" si="3"/>
        <v>0</v>
      </c>
      <c r="F14" s="110">
        <f t="shared" si="3"/>
        <v>0</v>
      </c>
      <c r="G14" s="110">
        <f t="shared" si="3"/>
        <v>0</v>
      </c>
      <c r="H14" s="110">
        <f t="shared" si="3"/>
        <v>0</v>
      </c>
      <c r="I14" s="148">
        <f t="shared" si="1"/>
        <v>0</v>
      </c>
      <c r="J14" s="149">
        <f t="shared" si="2"/>
        <v>0</v>
      </c>
    </row>
    <row r="15" spans="1:10" ht="8.1" customHeight="1" x14ac:dyDescent="0.25">
      <c r="A15" s="144"/>
      <c r="B15" s="111"/>
      <c r="C15" s="63"/>
      <c r="D15" s="111"/>
      <c r="E15" s="111"/>
      <c r="F15" s="111"/>
      <c r="G15" s="111"/>
      <c r="H15" s="111"/>
      <c r="I15" s="111"/>
      <c r="J15" s="150"/>
    </row>
    <row r="16" spans="1:10" ht="15" customHeight="1" x14ac:dyDescent="0.25">
      <c r="A16" s="144" t="s">
        <v>76</v>
      </c>
      <c r="B16" s="75"/>
      <c r="C16" s="75"/>
      <c r="D16" s="75"/>
      <c r="E16" s="75"/>
      <c r="F16" s="75"/>
      <c r="G16" s="75"/>
      <c r="H16" s="75"/>
      <c r="I16" s="145">
        <f>SUM(B16:H16)</f>
        <v>0</v>
      </c>
      <c r="J16" s="150"/>
    </row>
    <row r="17" spans="1:10" ht="15" customHeight="1" x14ac:dyDescent="0.25">
      <c r="A17" s="144" t="s">
        <v>77</v>
      </c>
      <c r="B17" s="61">
        <f>IFERROR(B14/B16,0)</f>
        <v>0</v>
      </c>
      <c r="C17" s="61">
        <f t="shared" ref="C17:I17" si="4">IFERROR(C14/C16,0)</f>
        <v>0</v>
      </c>
      <c r="D17" s="61">
        <f t="shared" si="4"/>
        <v>0</v>
      </c>
      <c r="E17" s="61">
        <f t="shared" si="4"/>
        <v>0</v>
      </c>
      <c r="F17" s="61">
        <f t="shared" si="4"/>
        <v>0</v>
      </c>
      <c r="G17" s="61">
        <f t="shared" si="4"/>
        <v>0</v>
      </c>
      <c r="H17" s="61">
        <f t="shared" si="4"/>
        <v>0</v>
      </c>
      <c r="I17" s="64">
        <f t="shared" si="4"/>
        <v>0</v>
      </c>
      <c r="J17" s="150"/>
    </row>
    <row r="18" spans="1:10" ht="8.1" customHeight="1" x14ac:dyDescent="0.25">
      <c r="A18" s="144"/>
      <c r="B18" s="111"/>
      <c r="C18" s="63"/>
      <c r="D18" s="111"/>
      <c r="E18" s="111"/>
      <c r="F18" s="111"/>
      <c r="G18" s="111"/>
      <c r="H18" s="111"/>
      <c r="I18" s="111"/>
      <c r="J18" s="150"/>
    </row>
    <row r="19" spans="1:10" ht="15" customHeight="1" x14ac:dyDescent="0.25">
      <c r="A19" s="144" t="s">
        <v>93</v>
      </c>
      <c r="B19" s="75"/>
      <c r="C19" s="75"/>
      <c r="D19" s="75"/>
      <c r="E19" s="75"/>
      <c r="F19" s="75"/>
      <c r="G19" s="75"/>
      <c r="H19" s="75"/>
      <c r="I19" s="145">
        <f>SUM(B19:H19)</f>
        <v>0</v>
      </c>
      <c r="J19" s="146">
        <f>IFERROR(I19/$I$14,0)</f>
        <v>0</v>
      </c>
    </row>
    <row r="20" spans="1:10" ht="8.1" customHeight="1" x14ac:dyDescent="0.25">
      <c r="A20" s="144"/>
      <c r="B20" s="111"/>
      <c r="C20" s="63"/>
      <c r="D20" s="111"/>
      <c r="E20" s="111"/>
      <c r="F20" s="111"/>
      <c r="G20" s="111"/>
      <c r="H20" s="111"/>
      <c r="I20" s="111"/>
      <c r="J20" s="150"/>
    </row>
    <row r="21" spans="1:10" x14ac:dyDescent="0.25">
      <c r="A21" s="144" t="s">
        <v>51</v>
      </c>
      <c r="B21" s="97"/>
      <c r="C21" s="97"/>
      <c r="D21" s="97"/>
      <c r="E21" s="97"/>
      <c r="F21" s="97"/>
      <c r="G21" s="97"/>
      <c r="H21" s="97"/>
      <c r="I21" s="151">
        <f>SUM(B21:H21)</f>
        <v>0</v>
      </c>
      <c r="J21" s="146">
        <f>IFERROR(I21/$I$24,0)</f>
        <v>0</v>
      </c>
    </row>
    <row r="22" spans="1:10" x14ac:dyDescent="0.25">
      <c r="A22" s="144" t="s">
        <v>52</v>
      </c>
      <c r="B22" s="97"/>
      <c r="C22" s="97"/>
      <c r="D22" s="97"/>
      <c r="E22" s="97"/>
      <c r="F22" s="97"/>
      <c r="G22" s="97"/>
      <c r="H22" s="97"/>
      <c r="I22" s="151">
        <f t="shared" ref="I22:I24" si="5">SUM(B22:H22)</f>
        <v>0</v>
      </c>
      <c r="J22" s="146">
        <f t="shared" ref="J22:J24" si="6">IFERROR(I22/$I$24,0)</f>
        <v>0</v>
      </c>
    </row>
    <row r="23" spans="1:10" x14ac:dyDescent="0.25">
      <c r="A23" s="144" t="s">
        <v>53</v>
      </c>
      <c r="B23" s="97"/>
      <c r="C23" s="97"/>
      <c r="D23" s="97"/>
      <c r="E23" s="97"/>
      <c r="F23" s="97"/>
      <c r="G23" s="97"/>
      <c r="H23" s="97"/>
      <c r="I23" s="151">
        <f t="shared" si="5"/>
        <v>0</v>
      </c>
      <c r="J23" s="146">
        <f t="shared" si="6"/>
        <v>0</v>
      </c>
    </row>
    <row r="24" spans="1:10" x14ac:dyDescent="0.25">
      <c r="A24" s="147" t="s">
        <v>54</v>
      </c>
      <c r="B24" s="112">
        <f>SUM(B21:B23)</f>
        <v>0</v>
      </c>
      <c r="C24" s="112">
        <f t="shared" ref="C24:H24" si="7">SUM(C21:C23)</f>
        <v>0</v>
      </c>
      <c r="D24" s="112">
        <f t="shared" si="7"/>
        <v>0</v>
      </c>
      <c r="E24" s="112">
        <f t="shared" si="7"/>
        <v>0</v>
      </c>
      <c r="F24" s="112">
        <f t="shared" si="7"/>
        <v>0</v>
      </c>
      <c r="G24" s="112">
        <f t="shared" si="7"/>
        <v>0</v>
      </c>
      <c r="H24" s="112">
        <f t="shared" si="7"/>
        <v>0</v>
      </c>
      <c r="I24" s="152">
        <f t="shared" si="5"/>
        <v>0</v>
      </c>
      <c r="J24" s="149">
        <f t="shared" si="6"/>
        <v>0</v>
      </c>
    </row>
    <row r="25" spans="1:10" ht="8.1" customHeight="1" x14ac:dyDescent="0.25">
      <c r="A25" s="144"/>
      <c r="B25" s="59"/>
      <c r="C25" s="59"/>
      <c r="D25" s="59"/>
      <c r="E25" s="59"/>
      <c r="F25" s="59"/>
      <c r="G25" s="59"/>
      <c r="H25" s="59"/>
      <c r="I25" s="59"/>
      <c r="J25" s="114"/>
    </row>
    <row r="26" spans="1:10" ht="15" customHeight="1" x14ac:dyDescent="0.25">
      <c r="A26" s="144" t="s">
        <v>78</v>
      </c>
      <c r="B26" s="97"/>
      <c r="C26" s="97"/>
      <c r="D26" s="97"/>
      <c r="E26" s="97"/>
      <c r="F26" s="97"/>
      <c r="G26" s="97"/>
      <c r="H26" s="97"/>
      <c r="I26" s="151">
        <f>SUM(B26:H26)</f>
        <v>0</v>
      </c>
      <c r="J26" s="114"/>
    </row>
    <row r="27" spans="1:10" ht="15" customHeight="1" x14ac:dyDescent="0.25">
      <c r="A27" s="144" t="s">
        <v>77</v>
      </c>
      <c r="B27" s="61">
        <f>IFERROR(B24/B26,0)</f>
        <v>0</v>
      </c>
      <c r="C27" s="61">
        <f t="shared" ref="C27:I27" si="8">IFERROR(C24/C26,0)</f>
        <v>0</v>
      </c>
      <c r="D27" s="61">
        <f t="shared" si="8"/>
        <v>0</v>
      </c>
      <c r="E27" s="61">
        <f t="shared" si="8"/>
        <v>0</v>
      </c>
      <c r="F27" s="61">
        <f t="shared" si="8"/>
        <v>0</v>
      </c>
      <c r="G27" s="61">
        <f t="shared" si="8"/>
        <v>0</v>
      </c>
      <c r="H27" s="61">
        <f t="shared" si="8"/>
        <v>0</v>
      </c>
      <c r="I27" s="64">
        <f t="shared" si="8"/>
        <v>0</v>
      </c>
      <c r="J27" s="114"/>
    </row>
    <row r="28" spans="1:10" ht="8.1" customHeight="1" x14ac:dyDescent="0.25">
      <c r="A28" s="144"/>
      <c r="B28" s="59"/>
      <c r="C28" s="59"/>
      <c r="D28" s="59"/>
      <c r="E28" s="59"/>
      <c r="F28" s="59"/>
      <c r="G28" s="59"/>
      <c r="H28" s="59"/>
      <c r="I28" s="59"/>
      <c r="J28" s="114"/>
    </row>
    <row r="29" spans="1:10" x14ac:dyDescent="0.25">
      <c r="A29" s="144" t="s">
        <v>55</v>
      </c>
      <c r="B29" s="44">
        <f t="shared" ref="B29:I31" si="9">IFERROR(B11/B21,0)</f>
        <v>0</v>
      </c>
      <c r="C29" s="44">
        <f t="shared" si="9"/>
        <v>0</v>
      </c>
      <c r="D29" s="44">
        <f t="shared" si="9"/>
        <v>0</v>
      </c>
      <c r="E29" s="44">
        <f t="shared" si="9"/>
        <v>0</v>
      </c>
      <c r="F29" s="44">
        <f t="shared" si="9"/>
        <v>0</v>
      </c>
      <c r="G29" s="44">
        <f t="shared" si="9"/>
        <v>0</v>
      </c>
      <c r="H29" s="44">
        <f t="shared" si="9"/>
        <v>0</v>
      </c>
      <c r="I29" s="145">
        <f t="shared" si="9"/>
        <v>0</v>
      </c>
      <c r="J29" s="114"/>
    </row>
    <row r="30" spans="1:10" x14ac:dyDescent="0.25">
      <c r="A30" s="144" t="s">
        <v>56</v>
      </c>
      <c r="B30" s="44">
        <f t="shared" si="9"/>
        <v>0</v>
      </c>
      <c r="C30" s="44">
        <f t="shared" si="9"/>
        <v>0</v>
      </c>
      <c r="D30" s="44">
        <f t="shared" si="9"/>
        <v>0</v>
      </c>
      <c r="E30" s="44">
        <f t="shared" si="9"/>
        <v>0</v>
      </c>
      <c r="F30" s="44">
        <f t="shared" si="9"/>
        <v>0</v>
      </c>
      <c r="G30" s="44">
        <f t="shared" si="9"/>
        <v>0</v>
      </c>
      <c r="H30" s="44">
        <f t="shared" si="9"/>
        <v>0</v>
      </c>
      <c r="I30" s="145">
        <f t="shared" si="9"/>
        <v>0</v>
      </c>
      <c r="J30" s="153"/>
    </row>
    <row r="31" spans="1:10" x14ac:dyDescent="0.25">
      <c r="A31" s="144" t="s">
        <v>57</v>
      </c>
      <c r="B31" s="44">
        <f t="shared" si="9"/>
        <v>0</v>
      </c>
      <c r="C31" s="44">
        <f t="shared" si="9"/>
        <v>0</v>
      </c>
      <c r="D31" s="44">
        <f t="shared" si="9"/>
        <v>0</v>
      </c>
      <c r="E31" s="44">
        <f t="shared" si="9"/>
        <v>0</v>
      </c>
      <c r="F31" s="44">
        <f t="shared" si="9"/>
        <v>0</v>
      </c>
      <c r="G31" s="44">
        <f t="shared" si="9"/>
        <v>0</v>
      </c>
      <c r="H31" s="44">
        <f t="shared" si="9"/>
        <v>0</v>
      </c>
      <c r="I31" s="145">
        <f t="shared" si="9"/>
        <v>0</v>
      </c>
      <c r="J31" s="114"/>
    </row>
    <row r="32" spans="1:10" x14ac:dyDescent="0.25">
      <c r="A32" s="147" t="s">
        <v>154</v>
      </c>
      <c r="B32" s="110">
        <f t="shared" ref="B32:I32" si="10">IFERROR(B14/B24,0)</f>
        <v>0</v>
      </c>
      <c r="C32" s="110">
        <f t="shared" si="10"/>
        <v>0</v>
      </c>
      <c r="D32" s="110">
        <f t="shared" si="10"/>
        <v>0</v>
      </c>
      <c r="E32" s="110">
        <f t="shared" si="10"/>
        <v>0</v>
      </c>
      <c r="F32" s="110">
        <f t="shared" si="10"/>
        <v>0</v>
      </c>
      <c r="G32" s="110">
        <f t="shared" si="10"/>
        <v>0</v>
      </c>
      <c r="H32" s="110">
        <f t="shared" si="10"/>
        <v>0</v>
      </c>
      <c r="I32" s="110">
        <f t="shared" si="10"/>
        <v>0</v>
      </c>
      <c r="J32" s="154"/>
    </row>
    <row r="33" spans="1:10" ht="8.1" customHeight="1" thickBot="1" x14ac:dyDescent="0.3">
      <c r="A33" s="155"/>
      <c r="B33" s="156"/>
      <c r="C33" s="156"/>
      <c r="D33" s="156"/>
      <c r="E33" s="156"/>
      <c r="F33" s="156"/>
      <c r="G33" s="156"/>
      <c r="H33" s="156"/>
      <c r="I33" s="156"/>
      <c r="J33" s="157"/>
    </row>
    <row r="34" spans="1:10" ht="15.75" thickBot="1" x14ac:dyDescent="0.3">
      <c r="A34" s="280" t="s">
        <v>58</v>
      </c>
      <c r="B34" s="281"/>
      <c r="C34" s="281"/>
      <c r="D34" s="281"/>
      <c r="E34" s="281"/>
      <c r="F34" s="281"/>
      <c r="G34" s="281"/>
      <c r="H34" s="281"/>
      <c r="I34" s="281"/>
      <c r="J34" s="282"/>
    </row>
    <row r="35" spans="1:10" ht="8.1" customHeight="1" x14ac:dyDescent="0.25">
      <c r="A35" s="158"/>
      <c r="B35" s="159"/>
      <c r="C35" s="159"/>
      <c r="D35" s="159"/>
      <c r="E35" s="159"/>
      <c r="F35" s="159"/>
      <c r="G35" s="159"/>
      <c r="H35" s="159"/>
      <c r="I35" s="159"/>
      <c r="J35" s="160"/>
    </row>
    <row r="36" spans="1:10" x14ac:dyDescent="0.25">
      <c r="A36" s="144" t="s">
        <v>47</v>
      </c>
      <c r="B36" s="75"/>
      <c r="C36" s="75"/>
      <c r="D36" s="75"/>
      <c r="E36" s="75"/>
      <c r="F36" s="75"/>
      <c r="G36" s="75"/>
      <c r="H36" s="75"/>
      <c r="I36" s="113">
        <f t="shared" ref="I36:I46" si="11">SUM(B36:H36)</f>
        <v>0</v>
      </c>
      <c r="J36" s="146">
        <f t="shared" ref="J36:J41" si="12">IFERROR(I36/$I$14,0)</f>
        <v>0</v>
      </c>
    </row>
    <row r="37" spans="1:10" x14ac:dyDescent="0.25">
      <c r="A37" s="144" t="s">
        <v>157</v>
      </c>
      <c r="B37" s="75"/>
      <c r="C37" s="75"/>
      <c r="D37" s="75"/>
      <c r="E37" s="75"/>
      <c r="F37" s="75"/>
      <c r="G37" s="75"/>
      <c r="H37" s="75"/>
      <c r="I37" s="113">
        <f t="shared" si="11"/>
        <v>0</v>
      </c>
      <c r="J37" s="146">
        <f t="shared" si="12"/>
        <v>0</v>
      </c>
    </row>
    <row r="38" spans="1:10" x14ac:dyDescent="0.25">
      <c r="A38" s="144" t="s">
        <v>59</v>
      </c>
      <c r="B38" s="75"/>
      <c r="C38" s="75"/>
      <c r="D38" s="75"/>
      <c r="E38" s="75"/>
      <c r="F38" s="75"/>
      <c r="G38" s="75"/>
      <c r="H38" s="75"/>
      <c r="I38" s="113">
        <f t="shared" si="11"/>
        <v>0</v>
      </c>
      <c r="J38" s="146">
        <f t="shared" si="12"/>
        <v>0</v>
      </c>
    </row>
    <row r="39" spans="1:10" x14ac:dyDescent="0.25">
      <c r="A39" s="161" t="s">
        <v>60</v>
      </c>
      <c r="B39" s="162">
        <f>B38-(B36-B37)</f>
        <v>0</v>
      </c>
      <c r="C39" s="109">
        <f t="shared" ref="C39:H39" si="13">C38-(C36-C37)</f>
        <v>0</v>
      </c>
      <c r="D39" s="109">
        <f t="shared" si="13"/>
        <v>0</v>
      </c>
      <c r="E39" s="109">
        <f t="shared" si="13"/>
        <v>0</v>
      </c>
      <c r="F39" s="109">
        <f t="shared" si="13"/>
        <v>0</v>
      </c>
      <c r="G39" s="109">
        <f t="shared" si="13"/>
        <v>0</v>
      </c>
      <c r="H39" s="109">
        <f t="shared" si="13"/>
        <v>0</v>
      </c>
      <c r="I39" s="163">
        <f t="shared" si="11"/>
        <v>0</v>
      </c>
      <c r="J39" s="164">
        <f t="shared" si="12"/>
        <v>0</v>
      </c>
    </row>
    <row r="40" spans="1:10" ht="8.1" customHeight="1" x14ac:dyDescent="0.25">
      <c r="A40" s="144"/>
      <c r="B40" s="44"/>
      <c r="C40" s="59"/>
      <c r="D40" s="59"/>
      <c r="E40" s="59"/>
      <c r="F40" s="59"/>
      <c r="G40" s="59"/>
      <c r="H40" s="59"/>
      <c r="I40" s="59"/>
      <c r="J40" s="165"/>
    </row>
    <row r="41" spans="1:10" x14ac:dyDescent="0.25">
      <c r="A41" s="144" t="s">
        <v>61</v>
      </c>
      <c r="B41" s="75"/>
      <c r="C41" s="75"/>
      <c r="D41" s="75"/>
      <c r="E41" s="75"/>
      <c r="F41" s="75"/>
      <c r="G41" s="75"/>
      <c r="H41" s="75"/>
      <c r="I41" s="113">
        <f t="shared" si="11"/>
        <v>0</v>
      </c>
      <c r="J41" s="146">
        <f t="shared" si="12"/>
        <v>0</v>
      </c>
    </row>
    <row r="42" spans="1:10" ht="8.1" customHeight="1" x14ac:dyDescent="0.25">
      <c r="A42" s="144"/>
      <c r="B42" s="166"/>
      <c r="C42" s="166"/>
      <c r="D42" s="166"/>
      <c r="E42" s="166"/>
      <c r="F42" s="166"/>
      <c r="G42" s="166"/>
      <c r="H42" s="166"/>
      <c r="I42" s="166"/>
      <c r="J42" s="167"/>
    </row>
    <row r="43" spans="1:10" x14ac:dyDescent="0.25">
      <c r="A43" s="144" t="s">
        <v>103</v>
      </c>
      <c r="B43" s="75"/>
      <c r="C43" s="75"/>
      <c r="D43" s="75"/>
      <c r="E43" s="75"/>
      <c r="F43" s="75"/>
      <c r="G43" s="75"/>
      <c r="H43" s="75"/>
      <c r="I43" s="113">
        <f t="shared" si="11"/>
        <v>0</v>
      </c>
      <c r="J43" s="146">
        <f t="shared" ref="J43:J46" si="14">IFERROR(I43/$I$14,0)</f>
        <v>0</v>
      </c>
    </row>
    <row r="44" spans="1:10" x14ac:dyDescent="0.25">
      <c r="A44" s="144" t="s">
        <v>64</v>
      </c>
      <c r="B44" s="75"/>
      <c r="C44" s="75"/>
      <c r="D44" s="75"/>
      <c r="E44" s="75"/>
      <c r="F44" s="75"/>
      <c r="G44" s="75"/>
      <c r="H44" s="75"/>
      <c r="I44" s="113">
        <f t="shared" si="11"/>
        <v>0</v>
      </c>
      <c r="J44" s="146">
        <f t="shared" si="14"/>
        <v>0</v>
      </c>
    </row>
    <row r="45" spans="1:10" x14ac:dyDescent="0.25">
      <c r="A45" s="144" t="s">
        <v>62</v>
      </c>
      <c r="B45" s="75"/>
      <c r="C45" s="75"/>
      <c r="D45" s="75"/>
      <c r="E45" s="75"/>
      <c r="F45" s="75"/>
      <c r="G45" s="75"/>
      <c r="H45" s="75"/>
      <c r="I45" s="113">
        <f t="shared" si="11"/>
        <v>0</v>
      </c>
      <c r="J45" s="146">
        <f t="shared" si="14"/>
        <v>0</v>
      </c>
    </row>
    <row r="46" spans="1:10" x14ac:dyDescent="0.25">
      <c r="A46" s="144" t="s">
        <v>102</v>
      </c>
      <c r="B46" s="75"/>
      <c r="C46" s="75"/>
      <c r="D46" s="75"/>
      <c r="E46" s="75"/>
      <c r="F46" s="75"/>
      <c r="G46" s="75"/>
      <c r="H46" s="75"/>
      <c r="I46" s="113">
        <f t="shared" si="11"/>
        <v>0</v>
      </c>
      <c r="J46" s="146">
        <f t="shared" si="14"/>
        <v>0</v>
      </c>
    </row>
    <row r="47" spans="1:10" ht="8.1" customHeight="1" thickBot="1" x14ac:dyDescent="0.3">
      <c r="A47" s="168"/>
      <c r="B47" s="156"/>
      <c r="C47" s="156"/>
      <c r="D47" s="156"/>
      <c r="E47" s="156"/>
      <c r="F47" s="156"/>
      <c r="G47" s="156"/>
      <c r="H47" s="156"/>
      <c r="I47" s="166"/>
      <c r="J47" s="167"/>
    </row>
    <row r="48" spans="1:10" ht="15" customHeight="1" thickBot="1" x14ac:dyDescent="0.3">
      <c r="A48" s="280" t="s">
        <v>63</v>
      </c>
      <c r="B48" s="281"/>
      <c r="C48" s="281"/>
      <c r="D48" s="281"/>
      <c r="E48" s="281"/>
      <c r="F48" s="281"/>
      <c r="G48" s="281"/>
      <c r="H48" s="281"/>
      <c r="I48" s="281"/>
      <c r="J48" s="282"/>
    </row>
    <row r="49" spans="1:10" ht="8.1" customHeight="1" x14ac:dyDescent="0.25">
      <c r="A49" s="169"/>
      <c r="B49" s="170"/>
      <c r="C49" s="171"/>
      <c r="D49" s="171"/>
      <c r="E49" s="171"/>
      <c r="F49" s="171"/>
      <c r="G49" s="171"/>
      <c r="H49" s="171"/>
      <c r="I49" s="171"/>
      <c r="J49" s="172"/>
    </row>
    <row r="50" spans="1:10" ht="15" customHeight="1" x14ac:dyDescent="0.25">
      <c r="A50" s="144" t="s">
        <v>65</v>
      </c>
      <c r="B50" s="75">
        <v>100</v>
      </c>
      <c r="C50" s="75"/>
      <c r="D50" s="75"/>
      <c r="E50" s="75"/>
      <c r="F50" s="75"/>
      <c r="G50" s="75"/>
      <c r="H50" s="75"/>
      <c r="I50" s="113">
        <f t="shared" ref="I50:I53" si="15">SUM(B50:H50)</f>
        <v>100</v>
      </c>
      <c r="J50" s="165"/>
    </row>
    <row r="51" spans="1:10" ht="15" customHeight="1" x14ac:dyDescent="0.25">
      <c r="A51" s="144" t="s">
        <v>66</v>
      </c>
      <c r="B51" s="61">
        <f>IFERROR(B50/B$14,0)</f>
        <v>0</v>
      </c>
      <c r="C51" s="61">
        <f t="shared" ref="C51:I51" si="16">IFERROR(C50/C$14,0)</f>
        <v>0</v>
      </c>
      <c r="D51" s="61">
        <f t="shared" si="16"/>
        <v>0</v>
      </c>
      <c r="E51" s="61">
        <f t="shared" si="16"/>
        <v>0</v>
      </c>
      <c r="F51" s="61">
        <f t="shared" si="16"/>
        <v>0</v>
      </c>
      <c r="G51" s="61">
        <f t="shared" si="16"/>
        <v>0</v>
      </c>
      <c r="H51" s="61">
        <f t="shared" si="16"/>
        <v>0</v>
      </c>
      <c r="I51" s="64">
        <f t="shared" si="16"/>
        <v>0</v>
      </c>
      <c r="J51" s="165"/>
    </row>
    <row r="52" spans="1:10" ht="15" customHeight="1" x14ac:dyDescent="0.25">
      <c r="A52" s="144" t="s">
        <v>67</v>
      </c>
      <c r="B52" s="76">
        <v>10</v>
      </c>
      <c r="C52" s="76"/>
      <c r="D52" s="76"/>
      <c r="E52" s="76"/>
      <c r="F52" s="76"/>
      <c r="G52" s="76"/>
      <c r="H52" s="76"/>
      <c r="I52" s="122">
        <f t="shared" si="15"/>
        <v>10</v>
      </c>
      <c r="J52" s="165"/>
    </row>
    <row r="53" spans="1:10" ht="15" customHeight="1" x14ac:dyDescent="0.25">
      <c r="A53" s="144" t="s">
        <v>68</v>
      </c>
      <c r="B53" s="76"/>
      <c r="C53" s="76"/>
      <c r="D53" s="76"/>
      <c r="E53" s="76"/>
      <c r="F53" s="76"/>
      <c r="G53" s="76"/>
      <c r="H53" s="76"/>
      <c r="I53" s="122">
        <f t="shared" si="15"/>
        <v>0</v>
      </c>
      <c r="J53" s="165"/>
    </row>
    <row r="54" spans="1:10" ht="8.1" customHeight="1" x14ac:dyDescent="0.25">
      <c r="A54" s="144"/>
      <c r="B54" s="44"/>
      <c r="C54" s="59"/>
      <c r="D54" s="59"/>
      <c r="E54" s="59"/>
      <c r="F54" s="59"/>
      <c r="G54" s="59"/>
      <c r="H54" s="59"/>
      <c r="I54" s="59"/>
      <c r="J54" s="165"/>
    </row>
    <row r="55" spans="1:10" ht="15" customHeight="1" x14ac:dyDescent="0.25">
      <c r="A55" s="144" t="s">
        <v>69</v>
      </c>
      <c r="B55" s="44">
        <f>IFERROR(B50/B52,0)</f>
        <v>10</v>
      </c>
      <c r="C55" s="59">
        <f t="shared" ref="C55:I55" si="17">IFERROR(C50/C52,0)</f>
        <v>0</v>
      </c>
      <c r="D55" s="59">
        <f t="shared" si="17"/>
        <v>0</v>
      </c>
      <c r="E55" s="59">
        <f t="shared" si="17"/>
        <v>0</v>
      </c>
      <c r="F55" s="59">
        <f t="shared" si="17"/>
        <v>0</v>
      </c>
      <c r="G55" s="59">
        <f t="shared" si="17"/>
        <v>0</v>
      </c>
      <c r="H55" s="59">
        <f t="shared" si="17"/>
        <v>0</v>
      </c>
      <c r="I55" s="113">
        <f t="shared" si="17"/>
        <v>10</v>
      </c>
      <c r="J55" s="165"/>
    </row>
    <row r="56" spans="1:10" ht="15" customHeight="1" x14ac:dyDescent="0.25">
      <c r="A56" s="144" t="s">
        <v>205</v>
      </c>
      <c r="B56" s="62">
        <f>IFERROR(B14/B52,0)</f>
        <v>0</v>
      </c>
      <c r="C56" s="63">
        <f t="shared" ref="C56:I56" si="18">IFERROR(C14/C52,0)</f>
        <v>0</v>
      </c>
      <c r="D56" s="63">
        <f t="shared" si="18"/>
        <v>0</v>
      </c>
      <c r="E56" s="63">
        <f t="shared" si="18"/>
        <v>0</v>
      </c>
      <c r="F56" s="63">
        <f t="shared" si="18"/>
        <v>0</v>
      </c>
      <c r="G56" s="63">
        <f t="shared" si="18"/>
        <v>0</v>
      </c>
      <c r="H56" s="63">
        <f t="shared" si="18"/>
        <v>0</v>
      </c>
      <c r="I56" s="122">
        <f t="shared" si="18"/>
        <v>0</v>
      </c>
      <c r="J56" s="165"/>
    </row>
    <row r="57" spans="1:10" ht="8.1" customHeight="1" x14ac:dyDescent="0.25">
      <c r="A57" s="144"/>
      <c r="B57" s="44"/>
      <c r="C57" s="59"/>
      <c r="D57" s="59"/>
      <c r="E57" s="59"/>
      <c r="F57" s="59"/>
      <c r="G57" s="59"/>
      <c r="H57" s="59"/>
      <c r="I57" s="59"/>
      <c r="J57" s="165"/>
    </row>
    <row r="58" spans="1:10" ht="15" customHeight="1" x14ac:dyDescent="0.25">
      <c r="A58" s="144" t="s">
        <v>70</v>
      </c>
      <c r="B58" s="44">
        <f>IFERROR(B59*B$14,0)</f>
        <v>0</v>
      </c>
      <c r="C58" s="59">
        <f t="shared" ref="C58:I58" si="19">IFERROR(C59*C$14,0)</f>
        <v>0</v>
      </c>
      <c r="D58" s="59">
        <f t="shared" si="19"/>
        <v>0</v>
      </c>
      <c r="E58" s="59">
        <f t="shared" si="19"/>
        <v>0</v>
      </c>
      <c r="F58" s="59">
        <f t="shared" si="19"/>
        <v>0</v>
      </c>
      <c r="G58" s="59">
        <f t="shared" si="19"/>
        <v>0</v>
      </c>
      <c r="H58" s="59">
        <f t="shared" si="19"/>
        <v>0</v>
      </c>
      <c r="I58" s="113">
        <f t="shared" si="19"/>
        <v>0</v>
      </c>
      <c r="J58" s="165"/>
    </row>
    <row r="59" spans="1:10" ht="15" customHeight="1" x14ac:dyDescent="0.25">
      <c r="A59" s="144" t="s">
        <v>71</v>
      </c>
      <c r="B59" s="60">
        <f>$I$59</f>
        <v>0</v>
      </c>
      <c r="C59" s="60">
        <f t="shared" ref="C59:H59" si="20">$I$59</f>
        <v>0</v>
      </c>
      <c r="D59" s="60">
        <f t="shared" si="20"/>
        <v>0</v>
      </c>
      <c r="E59" s="60">
        <f t="shared" si="20"/>
        <v>0</v>
      </c>
      <c r="F59" s="60">
        <f t="shared" si="20"/>
        <v>0</v>
      </c>
      <c r="G59" s="60">
        <f t="shared" si="20"/>
        <v>0</v>
      </c>
      <c r="H59" s="60">
        <f t="shared" si="20"/>
        <v>0</v>
      </c>
      <c r="I59" s="198">
        <f>IFERROR('Controls Report Wk 1'!I59,0)</f>
        <v>0</v>
      </c>
      <c r="J59" s="165"/>
    </row>
    <row r="60" spans="1:10" ht="15" customHeight="1" x14ac:dyDescent="0.25">
      <c r="A60" s="144" t="s">
        <v>72</v>
      </c>
      <c r="B60" s="62">
        <f>IFERROR(B58/B55,0)</f>
        <v>0</v>
      </c>
      <c r="C60" s="63">
        <f t="shared" ref="C60:I60" si="21">IFERROR(C58/C55,0)</f>
        <v>0</v>
      </c>
      <c r="D60" s="63">
        <f t="shared" si="21"/>
        <v>0</v>
      </c>
      <c r="E60" s="63">
        <f t="shared" si="21"/>
        <v>0</v>
      </c>
      <c r="F60" s="63">
        <f t="shared" si="21"/>
        <v>0</v>
      </c>
      <c r="G60" s="63">
        <f t="shared" si="21"/>
        <v>0</v>
      </c>
      <c r="H60" s="63">
        <f t="shared" si="21"/>
        <v>0</v>
      </c>
      <c r="I60" s="122">
        <f t="shared" si="21"/>
        <v>0</v>
      </c>
      <c r="J60" s="165"/>
    </row>
    <row r="61" spans="1:10" ht="8.1" customHeight="1" x14ac:dyDescent="0.25">
      <c r="A61" s="144"/>
      <c r="B61" s="44"/>
      <c r="C61" s="59"/>
      <c r="D61" s="59"/>
      <c r="E61" s="59"/>
      <c r="F61" s="59"/>
      <c r="G61" s="59"/>
      <c r="H61" s="59"/>
      <c r="I61" s="59"/>
      <c r="J61" s="165"/>
    </row>
    <row r="62" spans="1:10" ht="15" customHeight="1" x14ac:dyDescent="0.25">
      <c r="A62" s="173" t="s">
        <v>73</v>
      </c>
      <c r="B62" s="174">
        <f t="shared" ref="B62:I64" si="22">IFERROR(B50-B58,0)</f>
        <v>100</v>
      </c>
      <c r="C62" s="107">
        <f t="shared" si="22"/>
        <v>0</v>
      </c>
      <c r="D62" s="107">
        <f t="shared" si="22"/>
        <v>0</v>
      </c>
      <c r="E62" s="107">
        <f t="shared" si="22"/>
        <v>0</v>
      </c>
      <c r="F62" s="107">
        <f t="shared" si="22"/>
        <v>0</v>
      </c>
      <c r="G62" s="107">
        <f t="shared" si="22"/>
        <v>0</v>
      </c>
      <c r="H62" s="107">
        <f t="shared" si="22"/>
        <v>0</v>
      </c>
      <c r="I62" s="175">
        <f t="shared" si="22"/>
        <v>100</v>
      </c>
      <c r="J62" s="176"/>
    </row>
    <row r="63" spans="1:10" ht="15" customHeight="1" x14ac:dyDescent="0.25">
      <c r="A63" s="144" t="s">
        <v>74</v>
      </c>
      <c r="B63" s="60">
        <f t="shared" si="22"/>
        <v>0</v>
      </c>
      <c r="C63" s="61">
        <f t="shared" si="22"/>
        <v>0</v>
      </c>
      <c r="D63" s="61">
        <f t="shared" si="22"/>
        <v>0</v>
      </c>
      <c r="E63" s="61">
        <f t="shared" si="22"/>
        <v>0</v>
      </c>
      <c r="F63" s="61">
        <f t="shared" si="22"/>
        <v>0</v>
      </c>
      <c r="G63" s="61">
        <f t="shared" si="22"/>
        <v>0</v>
      </c>
      <c r="H63" s="61">
        <f t="shared" si="22"/>
        <v>0</v>
      </c>
      <c r="I63" s="64">
        <f t="shared" si="22"/>
        <v>0</v>
      </c>
      <c r="J63" s="165"/>
    </row>
    <row r="64" spans="1:10" ht="15" customHeight="1" x14ac:dyDescent="0.25">
      <c r="A64" s="177" t="s">
        <v>75</v>
      </c>
      <c r="B64" s="178">
        <f t="shared" si="22"/>
        <v>10</v>
      </c>
      <c r="C64" s="117">
        <f t="shared" si="22"/>
        <v>0</v>
      </c>
      <c r="D64" s="117">
        <f t="shared" si="22"/>
        <v>0</v>
      </c>
      <c r="E64" s="117">
        <f t="shared" si="22"/>
        <v>0</v>
      </c>
      <c r="F64" s="117">
        <f t="shared" si="22"/>
        <v>0</v>
      </c>
      <c r="G64" s="117">
        <f t="shared" si="22"/>
        <v>0</v>
      </c>
      <c r="H64" s="117">
        <f t="shared" si="22"/>
        <v>0</v>
      </c>
      <c r="I64" s="179">
        <f t="shared" si="22"/>
        <v>10</v>
      </c>
      <c r="J64" s="180"/>
    </row>
    <row r="65" spans="1:10" ht="8.1" customHeight="1" x14ac:dyDescent="0.25">
      <c r="A65" s="144"/>
      <c r="B65" s="44"/>
      <c r="C65" s="59"/>
      <c r="D65" s="59"/>
      <c r="E65" s="59"/>
      <c r="F65" s="59"/>
      <c r="G65" s="59"/>
      <c r="H65" s="59"/>
      <c r="I65" s="59"/>
      <c r="J65" s="165"/>
    </row>
    <row r="66" spans="1:10" ht="15" customHeight="1" x14ac:dyDescent="0.25">
      <c r="A66" s="144" t="s">
        <v>79</v>
      </c>
      <c r="B66" s="75"/>
      <c r="C66" s="75"/>
      <c r="D66" s="75"/>
      <c r="E66" s="75"/>
      <c r="F66" s="75"/>
      <c r="G66" s="75"/>
      <c r="H66" s="75"/>
      <c r="I66" s="113">
        <f t="shared" ref="I66:I68" si="23">SUM(B66:H66)</f>
        <v>0</v>
      </c>
      <c r="J66" s="165"/>
    </row>
    <row r="67" spans="1:10" ht="15" customHeight="1" x14ac:dyDescent="0.25">
      <c r="A67" s="144" t="s">
        <v>80</v>
      </c>
      <c r="B67" s="76"/>
      <c r="C67" s="76"/>
      <c r="D67" s="76"/>
      <c r="E67" s="76"/>
      <c r="F67" s="76"/>
      <c r="G67" s="76"/>
      <c r="H67" s="76"/>
      <c r="I67" s="122">
        <f t="shared" si="23"/>
        <v>0</v>
      </c>
      <c r="J67" s="165"/>
    </row>
    <row r="68" spans="1:10" ht="15" customHeight="1" x14ac:dyDescent="0.25">
      <c r="A68" s="144" t="s">
        <v>81</v>
      </c>
      <c r="B68" s="76"/>
      <c r="C68" s="76"/>
      <c r="D68" s="76"/>
      <c r="E68" s="76"/>
      <c r="F68" s="76"/>
      <c r="G68" s="76"/>
      <c r="H68" s="76"/>
      <c r="I68" s="122">
        <f t="shared" si="23"/>
        <v>0</v>
      </c>
      <c r="J68" s="165"/>
    </row>
    <row r="69" spans="1:10" ht="8.1" customHeight="1" thickBot="1" x14ac:dyDescent="0.3">
      <c r="A69" s="144"/>
      <c r="B69" s="44"/>
      <c r="C69" s="59"/>
      <c r="D69" s="59"/>
      <c r="E69" s="59"/>
      <c r="F69" s="59"/>
      <c r="G69" s="59"/>
      <c r="H69" s="59"/>
      <c r="I69" s="59"/>
      <c r="J69" s="165"/>
    </row>
    <row r="70" spans="1:10" ht="0.2" customHeight="1" thickBot="1" x14ac:dyDescent="0.3">
      <c r="A70" s="181"/>
      <c r="B70" s="182"/>
      <c r="C70" s="183"/>
      <c r="D70" s="183"/>
      <c r="E70" s="183"/>
      <c r="F70" s="183"/>
      <c r="G70" s="183"/>
      <c r="H70" s="183"/>
      <c r="I70" s="183"/>
      <c r="J70" s="184"/>
    </row>
    <row r="71" spans="1:10" ht="15" customHeight="1" thickBot="1" x14ac:dyDescent="0.3">
      <c r="A71" s="280" t="s">
        <v>82</v>
      </c>
      <c r="B71" s="281"/>
      <c r="C71" s="281"/>
      <c r="D71" s="281"/>
      <c r="E71" s="281"/>
      <c r="F71" s="281"/>
      <c r="G71" s="281"/>
      <c r="H71" s="281"/>
      <c r="I71" s="281"/>
      <c r="J71" s="282"/>
    </row>
    <row r="72" spans="1:10" ht="15" customHeight="1" x14ac:dyDescent="0.25">
      <c r="A72" s="144"/>
      <c r="B72" s="145" t="s">
        <v>83</v>
      </c>
      <c r="C72" s="113" t="s">
        <v>84</v>
      </c>
      <c r="D72" s="113" t="s">
        <v>85</v>
      </c>
      <c r="E72" s="113" t="s">
        <v>86</v>
      </c>
      <c r="F72" s="113" t="s">
        <v>87</v>
      </c>
      <c r="G72" s="113" t="s">
        <v>88</v>
      </c>
      <c r="H72" s="113" t="s">
        <v>89</v>
      </c>
      <c r="I72" s="113" t="s">
        <v>149</v>
      </c>
      <c r="J72" s="165"/>
    </row>
    <row r="73" spans="1:10" ht="15" customHeight="1" x14ac:dyDescent="0.25">
      <c r="A73" s="144" t="s">
        <v>90</v>
      </c>
      <c r="B73" s="75"/>
      <c r="C73" s="61">
        <f>IFERROR(B73/$I$14,0)</f>
        <v>0</v>
      </c>
      <c r="D73" s="75"/>
      <c r="E73" s="61">
        <f>IFERROR(D73/$I$14,0)</f>
        <v>0</v>
      </c>
      <c r="F73" s="59">
        <f>IFERROR(B73-D73,0)</f>
        <v>0</v>
      </c>
      <c r="G73" s="61">
        <f>IFERROR(C73-E73,0)</f>
        <v>0</v>
      </c>
      <c r="H73" s="75"/>
      <c r="I73" s="61">
        <f>IFERROR(H73/$I$14,0)</f>
        <v>0</v>
      </c>
      <c r="J73" s="165"/>
    </row>
    <row r="74" spans="1:10" ht="15" customHeight="1" x14ac:dyDescent="0.25">
      <c r="A74" s="185" t="s">
        <v>164</v>
      </c>
      <c r="B74" s="59">
        <f>IFERROR(SUM(B73,'Expense Tracker Wk 4'!D49,'Expense Tracker Wk 4'!D50),0)</f>
        <v>0</v>
      </c>
      <c r="C74" s="61">
        <f>IFERROR(B74/$I$14,0)</f>
        <v>0</v>
      </c>
      <c r="D74" s="59">
        <f>IFERROR(D73+(0.008*I14),0)</f>
        <v>0</v>
      </c>
      <c r="E74" s="61">
        <f>IFERROR(D74/$I$14,0)</f>
        <v>0</v>
      </c>
      <c r="F74" s="59">
        <f>IFERROR(B74-D74,0)</f>
        <v>0</v>
      </c>
      <c r="G74" s="61">
        <f>IFERROR(C74-E74,0)</f>
        <v>0</v>
      </c>
      <c r="H74" s="44"/>
      <c r="I74" s="44"/>
      <c r="J74" s="165"/>
    </row>
    <row r="75" spans="1:10" ht="15" customHeight="1" x14ac:dyDescent="0.25">
      <c r="A75" s="144" t="s">
        <v>91</v>
      </c>
      <c r="B75" s="75"/>
      <c r="C75" s="166"/>
      <c r="D75" s="166"/>
      <c r="E75" s="166"/>
      <c r="F75" s="166"/>
      <c r="G75" s="166"/>
      <c r="H75" s="166"/>
      <c r="I75" s="166"/>
      <c r="J75" s="167"/>
    </row>
    <row r="76" spans="1:10" ht="15" customHeight="1" x14ac:dyDescent="0.25">
      <c r="A76" s="144" t="s">
        <v>92</v>
      </c>
      <c r="B76" s="63">
        <f>IFERROR(B75/B73,0)</f>
        <v>0</v>
      </c>
      <c r="C76" s="59"/>
      <c r="D76" s="59"/>
      <c r="E76" s="59"/>
      <c r="F76" s="59"/>
      <c r="G76" s="59"/>
      <c r="H76" s="59"/>
      <c r="I76" s="59"/>
      <c r="J76" s="165"/>
    </row>
    <row r="77" spans="1:10" ht="8.1" customHeight="1" x14ac:dyDescent="0.25">
      <c r="A77" s="144"/>
      <c r="B77" s="44"/>
      <c r="C77" s="59"/>
      <c r="D77" s="59"/>
      <c r="E77" s="59"/>
      <c r="F77" s="59"/>
      <c r="G77" s="59"/>
      <c r="H77" s="59"/>
      <c r="I77" s="59"/>
      <c r="J77" s="165"/>
    </row>
    <row r="78" spans="1:10" ht="15" customHeight="1" x14ac:dyDescent="0.25">
      <c r="A78" s="185" t="s">
        <v>3</v>
      </c>
      <c r="B78" s="59">
        <f>IFERROR('Expense Tracker Wk 4'!F51,0)</f>
        <v>0</v>
      </c>
      <c r="C78" s="61">
        <f>IFERROR(B78/$I$14,0)</f>
        <v>0</v>
      </c>
      <c r="D78" s="59">
        <f>E78*$I$14</f>
        <v>0</v>
      </c>
      <c r="E78" s="61">
        <v>8.0000000000000002E-3</v>
      </c>
      <c r="F78" s="59">
        <f>IFERROR(B78-D78,0)</f>
        <v>0</v>
      </c>
      <c r="G78" s="61">
        <f>IFERROR(C78-E78,0)</f>
        <v>-8.0000000000000002E-3</v>
      </c>
      <c r="H78" s="59"/>
      <c r="I78" s="59"/>
      <c r="J78" s="114"/>
    </row>
    <row r="79" spans="1:10" ht="8.1" customHeight="1" thickBot="1" x14ac:dyDescent="0.3">
      <c r="A79" s="168"/>
      <c r="B79" s="166"/>
      <c r="C79" s="166"/>
      <c r="D79" s="166"/>
      <c r="E79" s="166"/>
      <c r="F79" s="166"/>
      <c r="G79" s="166"/>
      <c r="H79" s="166"/>
      <c r="I79" s="166"/>
      <c r="J79" s="167"/>
    </row>
    <row r="80" spans="1:10" s="68" customFormat="1" ht="15" customHeight="1" thickBot="1" x14ac:dyDescent="0.3">
      <c r="A80" s="280" t="s">
        <v>95</v>
      </c>
      <c r="B80" s="281"/>
      <c r="C80" s="281"/>
      <c r="D80" s="281"/>
      <c r="E80" s="281"/>
      <c r="F80" s="281"/>
      <c r="G80" s="281"/>
      <c r="H80" s="281"/>
      <c r="I80" s="281"/>
      <c r="J80" s="282"/>
    </row>
    <row r="81" spans="1:14" s="68" customFormat="1" ht="15" customHeight="1" x14ac:dyDescent="0.25">
      <c r="A81" s="168"/>
      <c r="B81" s="145" t="s">
        <v>83</v>
      </c>
      <c r="C81" s="113" t="s">
        <v>84</v>
      </c>
      <c r="D81" s="113" t="s">
        <v>85</v>
      </c>
      <c r="E81" s="113" t="s">
        <v>86</v>
      </c>
      <c r="F81" s="113" t="s">
        <v>87</v>
      </c>
      <c r="G81" s="113" t="s">
        <v>88</v>
      </c>
      <c r="H81" s="166"/>
      <c r="I81" s="166"/>
      <c r="J81" s="167"/>
    </row>
    <row r="82" spans="1:14" s="68" customFormat="1" ht="15" customHeight="1" x14ac:dyDescent="0.25">
      <c r="A82" s="144" t="s">
        <v>14</v>
      </c>
      <c r="B82" s="44">
        <f>IFERROR(I50,0)</f>
        <v>100</v>
      </c>
      <c r="C82" s="60">
        <f>IFERROR(I51,0)</f>
        <v>0</v>
      </c>
      <c r="D82" s="44">
        <f>IFERROR(I58,0)</f>
        <v>0</v>
      </c>
      <c r="E82" s="60">
        <f>IFERROR(I59,0)</f>
        <v>0</v>
      </c>
      <c r="F82" s="44">
        <f>IFERROR(I62,0)</f>
        <v>100</v>
      </c>
      <c r="G82" s="60">
        <f>IFERROR(I63,0)</f>
        <v>0</v>
      </c>
      <c r="H82" s="166"/>
      <c r="I82" s="166"/>
      <c r="J82" s="167"/>
    </row>
    <row r="83" spans="1:14" s="68" customFormat="1" ht="15" customHeight="1" x14ac:dyDescent="0.25">
      <c r="A83" s="144" t="s">
        <v>94</v>
      </c>
      <c r="B83" s="44">
        <f t="shared" ref="B83:G83" si="24">IFERROR(B74,0)</f>
        <v>0</v>
      </c>
      <c r="C83" s="60">
        <f t="shared" si="24"/>
        <v>0</v>
      </c>
      <c r="D83" s="44">
        <f t="shared" si="24"/>
        <v>0</v>
      </c>
      <c r="E83" s="60">
        <f t="shared" si="24"/>
        <v>0</v>
      </c>
      <c r="F83" s="44">
        <f t="shared" si="24"/>
        <v>0</v>
      </c>
      <c r="G83" s="60">
        <f t="shared" si="24"/>
        <v>0</v>
      </c>
      <c r="H83" s="166"/>
      <c r="I83" s="166"/>
      <c r="J83" s="167"/>
    </row>
    <row r="84" spans="1:14" s="68" customFormat="1" ht="15" customHeight="1" x14ac:dyDescent="0.25">
      <c r="A84" s="144" t="s">
        <v>3</v>
      </c>
      <c r="B84" s="44">
        <f t="shared" ref="B84:G84" si="25">IFERROR(B78,0)</f>
        <v>0</v>
      </c>
      <c r="C84" s="60">
        <f t="shared" si="25"/>
        <v>0</v>
      </c>
      <c r="D84" s="44">
        <f t="shared" si="25"/>
        <v>0</v>
      </c>
      <c r="E84" s="60">
        <f t="shared" si="25"/>
        <v>8.0000000000000002E-3</v>
      </c>
      <c r="F84" s="44">
        <f t="shared" si="25"/>
        <v>0</v>
      </c>
      <c r="G84" s="60">
        <f t="shared" si="25"/>
        <v>-8.0000000000000002E-3</v>
      </c>
      <c r="H84" s="166"/>
      <c r="I84" s="166"/>
      <c r="J84" s="167"/>
    </row>
    <row r="85" spans="1:14" s="68" customFormat="1" ht="8.1" customHeight="1" x14ac:dyDescent="0.25">
      <c r="A85" s="144"/>
      <c r="B85" s="44"/>
      <c r="C85" s="60"/>
      <c r="D85" s="44"/>
      <c r="E85" s="60"/>
      <c r="F85" s="44"/>
      <c r="G85" s="60"/>
      <c r="H85" s="166"/>
      <c r="I85" s="166"/>
      <c r="J85" s="167"/>
    </row>
    <row r="86" spans="1:14" s="68" customFormat="1" ht="15" customHeight="1" x14ac:dyDescent="0.25">
      <c r="A86" s="161" t="s">
        <v>95</v>
      </c>
      <c r="B86" s="186">
        <f>SUM(B82:B84)</f>
        <v>100</v>
      </c>
      <c r="C86" s="187">
        <f>IFERROR(B86/$I$14,0)</f>
        <v>0</v>
      </c>
      <c r="D86" s="186">
        <f>SUM(D82:D84)</f>
        <v>0</v>
      </c>
      <c r="E86" s="187">
        <f>IFERROR(D86/$I$14,0)</f>
        <v>0</v>
      </c>
      <c r="F86" s="186">
        <f>IFERROR(B86-D86,0)</f>
        <v>100</v>
      </c>
      <c r="G86" s="187">
        <f>IFERROR(C86-E86,0)</f>
        <v>0</v>
      </c>
      <c r="H86" s="188"/>
      <c r="I86" s="188"/>
      <c r="J86" s="189"/>
    </row>
    <row r="87" spans="1:14" ht="8.1" customHeight="1" thickBot="1" x14ac:dyDescent="0.3">
      <c r="A87" s="190"/>
      <c r="B87" s="156"/>
      <c r="C87" s="156"/>
      <c r="D87" s="156"/>
      <c r="E87" s="156"/>
      <c r="F87" s="156"/>
      <c r="G87" s="156"/>
      <c r="H87" s="156"/>
      <c r="I87" s="156"/>
      <c r="J87" s="157"/>
    </row>
    <row r="88" spans="1:14" ht="15" customHeight="1" thickBot="1" x14ac:dyDescent="0.3">
      <c r="A88" s="280" t="s">
        <v>96</v>
      </c>
      <c r="B88" s="281"/>
      <c r="C88" s="281"/>
      <c r="D88" s="281"/>
      <c r="E88" s="281"/>
      <c r="F88" s="281"/>
      <c r="G88" s="281"/>
      <c r="H88" s="281"/>
      <c r="I88" s="281"/>
      <c r="J88" s="282"/>
    </row>
    <row r="89" spans="1:14" x14ac:dyDescent="0.25">
      <c r="A89" s="168"/>
      <c r="B89" s="145" t="s">
        <v>97</v>
      </c>
      <c r="C89" s="113" t="s">
        <v>124</v>
      </c>
      <c r="D89" s="113" t="s">
        <v>125</v>
      </c>
      <c r="E89" s="113" t="s">
        <v>99</v>
      </c>
      <c r="F89" s="113" t="s">
        <v>98</v>
      </c>
      <c r="G89" s="113" t="s">
        <v>100</v>
      </c>
      <c r="H89" s="113" t="s">
        <v>101</v>
      </c>
      <c r="I89" s="166"/>
      <c r="J89" s="167"/>
    </row>
    <row r="90" spans="1:14" x14ac:dyDescent="0.25">
      <c r="A90" s="144" t="s">
        <v>96</v>
      </c>
      <c r="B90" s="97"/>
      <c r="C90" s="97"/>
      <c r="D90" s="97"/>
      <c r="E90" s="97"/>
      <c r="F90" s="111">
        <f>IFERROR(B90+C90-D90-E90,0)</f>
        <v>0</v>
      </c>
      <c r="G90" s="97"/>
      <c r="H90" s="191">
        <f>F90-G90</f>
        <v>0</v>
      </c>
      <c r="I90" s="166"/>
      <c r="J90" s="167"/>
    </row>
    <row r="91" spans="1:14" x14ac:dyDescent="0.25">
      <c r="A91" s="144" t="s">
        <v>202</v>
      </c>
      <c r="B91" s="97"/>
      <c r="C91" s="97"/>
      <c r="D91" s="97"/>
      <c r="E91" s="97"/>
      <c r="F91" s="111">
        <f>IFERROR(B91+C91-D91-E91,0)</f>
        <v>0</v>
      </c>
      <c r="G91" s="191"/>
      <c r="H91" s="191"/>
      <c r="I91" s="166"/>
      <c r="J91" s="167"/>
    </row>
    <row r="92" spans="1:14" ht="8.1" customHeight="1" thickBot="1" x14ac:dyDescent="0.3">
      <c r="A92" s="190"/>
      <c r="B92" s="156"/>
      <c r="C92" s="156"/>
      <c r="D92" s="156"/>
      <c r="E92" s="156"/>
      <c r="F92" s="156"/>
      <c r="G92" s="156"/>
      <c r="H92" s="156"/>
      <c r="I92" s="156"/>
      <c r="J92" s="157"/>
    </row>
    <row r="93" spans="1:14" ht="15.75" thickBot="1" x14ac:dyDescent="0.3">
      <c r="A93" s="280" t="s">
        <v>155</v>
      </c>
      <c r="B93" s="281"/>
      <c r="C93" s="281"/>
      <c r="D93" s="281"/>
      <c r="E93" s="281"/>
      <c r="F93" s="281"/>
      <c r="G93" s="281"/>
      <c r="H93" s="281"/>
      <c r="I93" s="281"/>
      <c r="J93" s="282"/>
    </row>
    <row r="94" spans="1:14" x14ac:dyDescent="0.25">
      <c r="A94" s="144" t="s">
        <v>156</v>
      </c>
      <c r="B94" s="96"/>
      <c r="C94" s="96"/>
      <c r="D94" s="96"/>
      <c r="E94" s="96"/>
      <c r="F94" s="96"/>
      <c r="G94" s="96"/>
      <c r="H94" s="96"/>
      <c r="I94" s="192"/>
      <c r="J94" s="193"/>
      <c r="M94" s="207" t="s">
        <v>165</v>
      </c>
      <c r="N94" s="207" t="s">
        <v>174</v>
      </c>
    </row>
    <row r="95" spans="1:14" ht="15.75" thickBot="1" x14ac:dyDescent="0.3">
      <c r="A95" s="194" t="s">
        <v>155</v>
      </c>
      <c r="B95" s="96"/>
      <c r="C95" s="96"/>
      <c r="D95" s="96"/>
      <c r="E95" s="96"/>
      <c r="F95" s="96"/>
      <c r="G95" s="96"/>
      <c r="H95" s="96"/>
      <c r="I95" s="195"/>
      <c r="J95" s="196"/>
      <c r="M95" s="207" t="s">
        <v>197</v>
      </c>
      <c r="N95" s="207" t="s">
        <v>173</v>
      </c>
    </row>
    <row r="96" spans="1:14" ht="15.75" thickBot="1" x14ac:dyDescent="0.3">
      <c r="A96" s="280" t="s">
        <v>104</v>
      </c>
      <c r="B96" s="281"/>
      <c r="C96" s="281"/>
      <c r="D96" s="281"/>
      <c r="E96" s="281"/>
      <c r="F96" s="281"/>
      <c r="G96" s="281"/>
      <c r="H96" s="281"/>
      <c r="I96" s="281"/>
      <c r="J96" s="282"/>
      <c r="M96" s="207" t="s">
        <v>196</v>
      </c>
      <c r="N96" s="207" t="s">
        <v>175</v>
      </c>
    </row>
    <row r="97" spans="1:14" x14ac:dyDescent="0.25">
      <c r="A97" s="144" t="s">
        <v>105</v>
      </c>
      <c r="B97" s="96"/>
      <c r="C97" s="96"/>
      <c r="D97" s="96"/>
      <c r="E97" s="96"/>
      <c r="F97" s="96"/>
      <c r="G97" s="96"/>
      <c r="H97" s="96"/>
      <c r="I97" s="192"/>
      <c r="J97" s="193"/>
      <c r="M97" s="207" t="s">
        <v>166</v>
      </c>
      <c r="N97" s="207" t="s">
        <v>176</v>
      </c>
    </row>
    <row r="98" spans="1:14" ht="15.75" thickBot="1" x14ac:dyDescent="0.3">
      <c r="A98" s="194" t="s">
        <v>106</v>
      </c>
      <c r="B98" s="96"/>
      <c r="C98" s="96"/>
      <c r="D98" s="96"/>
      <c r="E98" s="96"/>
      <c r="F98" s="96"/>
      <c r="G98" s="96"/>
      <c r="H98" s="96"/>
      <c r="I98" s="195"/>
      <c r="J98" s="196"/>
      <c r="M98" s="207" t="s">
        <v>167</v>
      </c>
      <c r="N98" s="207" t="s">
        <v>177</v>
      </c>
    </row>
    <row r="99" spans="1:14" ht="15.75" thickBot="1" x14ac:dyDescent="0.3">
      <c r="A99" s="138"/>
      <c r="B99" s="139"/>
      <c r="C99" s="139"/>
      <c r="D99" s="139"/>
      <c r="E99" s="139"/>
      <c r="F99" s="139"/>
      <c r="G99" s="139"/>
      <c r="H99" s="139"/>
      <c r="I99" s="139"/>
      <c r="J99" s="140"/>
      <c r="M99" s="207" t="s">
        <v>168</v>
      </c>
      <c r="N99" s="207" t="s">
        <v>178</v>
      </c>
    </row>
    <row r="100" spans="1:14" x14ac:dyDescent="0.25">
      <c r="M100" s="207" t="s">
        <v>169</v>
      </c>
      <c r="N100" s="207" t="s">
        <v>179</v>
      </c>
    </row>
    <row r="101" spans="1:14" x14ac:dyDescent="0.25">
      <c r="M101" s="207" t="s">
        <v>170</v>
      </c>
      <c r="N101" s="207" t="s">
        <v>180</v>
      </c>
    </row>
    <row r="102" spans="1:14" x14ac:dyDescent="0.25">
      <c r="M102" s="207" t="s">
        <v>171</v>
      </c>
      <c r="N102" s="207" t="s">
        <v>181</v>
      </c>
    </row>
    <row r="103" spans="1:14" x14ac:dyDescent="0.25">
      <c r="M103" s="207" t="s">
        <v>172</v>
      </c>
      <c r="N103" s="207" t="s">
        <v>182</v>
      </c>
    </row>
    <row r="104" spans="1:14" x14ac:dyDescent="0.25">
      <c r="N104" s="207" t="s">
        <v>183</v>
      </c>
    </row>
    <row r="105" spans="1:14" x14ac:dyDescent="0.25">
      <c r="N105" s="207" t="s">
        <v>184</v>
      </c>
    </row>
    <row r="106" spans="1:14" x14ac:dyDescent="0.25">
      <c r="N106" s="207" t="s">
        <v>185</v>
      </c>
    </row>
    <row r="107" spans="1:14" x14ac:dyDescent="0.25">
      <c r="N107" s="207" t="s">
        <v>186</v>
      </c>
    </row>
    <row r="108" spans="1:14" x14ac:dyDescent="0.25">
      <c r="N108" s="207" t="s">
        <v>187</v>
      </c>
    </row>
    <row r="109" spans="1:14" x14ac:dyDescent="0.25">
      <c r="N109" s="207" t="s">
        <v>188</v>
      </c>
    </row>
    <row r="110" spans="1:14" x14ac:dyDescent="0.25">
      <c r="N110" s="207" t="s">
        <v>189</v>
      </c>
    </row>
    <row r="111" spans="1:14" x14ac:dyDescent="0.25">
      <c r="N111" s="207" t="s">
        <v>190</v>
      </c>
    </row>
    <row r="112" spans="1:14" x14ac:dyDescent="0.25">
      <c r="N112" s="207" t="s">
        <v>191</v>
      </c>
    </row>
    <row r="113" spans="14:14" x14ac:dyDescent="0.25">
      <c r="N113" s="207" t="s">
        <v>192</v>
      </c>
    </row>
    <row r="114" spans="14:14" x14ac:dyDescent="0.25">
      <c r="N114" s="207" t="s">
        <v>193</v>
      </c>
    </row>
    <row r="115" spans="14:14" x14ac:dyDescent="0.25">
      <c r="N115" s="207" t="s">
        <v>194</v>
      </c>
    </row>
    <row r="116" spans="14:14" x14ac:dyDescent="0.25">
      <c r="N116" s="207" t="s">
        <v>195</v>
      </c>
    </row>
  </sheetData>
  <sheetProtection password="98B7" sheet="1" objects="1" scenarios="1"/>
  <mergeCells count="9">
    <mergeCell ref="A88:J88"/>
    <mergeCell ref="A93:J93"/>
    <mergeCell ref="A96:J96"/>
    <mergeCell ref="B3:H3"/>
    <mergeCell ref="A9:J9"/>
    <mergeCell ref="A34:J34"/>
    <mergeCell ref="A48:J48"/>
    <mergeCell ref="A71:J71"/>
    <mergeCell ref="A80:J80"/>
  </mergeCells>
  <dataValidations count="2">
    <dataValidation type="list" allowBlank="1" showInputMessage="1" showErrorMessage="1" sqref="B95:H95">
      <formula1>$M$94:$M$103</formula1>
    </dataValidation>
    <dataValidation type="list" allowBlank="1" showInputMessage="1" showErrorMessage="1" sqref="B94:H94">
      <formula1>$N$94:$N$116</formula1>
    </dataValidation>
  </dataValidations>
  <printOptions horizontalCentered="1"/>
  <pageMargins left="0.2" right="0.2" top="0.25" bottom="0.25" header="0.3" footer="0.3"/>
  <pageSetup scale="74" orientation="portrait" blackAndWhite="1" horizontalDpi="4294967293" verticalDpi="4294967293" r:id="rId1"/>
  <rowBreaks count="1" manualBreakCount="1">
    <brk id="7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Normal="100" workbookViewId="0">
      <selection activeCell="F8" sqref="F8"/>
    </sheetView>
  </sheetViews>
  <sheetFormatPr defaultRowHeight="15" x14ac:dyDescent="0.25"/>
  <cols>
    <col min="1" max="1" width="9.140625" style="1"/>
    <col min="2" max="2" width="20.85546875" style="1" customWidth="1"/>
    <col min="3" max="3" width="18.7109375" style="1" customWidth="1"/>
    <col min="4" max="4" width="9.140625" style="2" customWidth="1"/>
    <col min="5" max="5" width="8.42578125" style="1" customWidth="1"/>
    <col min="6" max="6" width="15.7109375" style="1" customWidth="1"/>
    <col min="7" max="7" width="28.5703125" style="1" customWidth="1"/>
    <col min="8" max="13" width="15.7109375" style="1" hidden="1" customWidth="1"/>
    <col min="14" max="14" width="15.7109375" style="1" customWidth="1"/>
    <col min="15" max="15" width="48" style="1" customWidth="1"/>
    <col min="16" max="16" width="30.140625" style="1" customWidth="1"/>
    <col min="17" max="17" width="15.7109375" style="1" hidden="1" customWidth="1"/>
    <col min="18" max="18" width="12" hidden="1" customWidth="1"/>
    <col min="19" max="19" width="21.85546875" hidden="1" customWidth="1"/>
  </cols>
  <sheetData>
    <row r="1" spans="1:19" ht="15.75" customHeight="1" x14ac:dyDescent="0.25">
      <c r="A1" s="252" t="s">
        <v>1</v>
      </c>
      <c r="B1" s="233">
        <f>'Expense Tracker Wk 1'!B1</f>
        <v>6</v>
      </c>
      <c r="C1" s="287" t="str">
        <f>'Expense Tracker Wk 1'!C1:F2</f>
        <v>Store #XXX-Weekly Expense Tracker</v>
      </c>
      <c r="D1" s="287"/>
      <c r="E1" s="287"/>
      <c r="F1" s="287"/>
      <c r="G1" s="255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9" ht="15.75" customHeight="1" thickBot="1" x14ac:dyDescent="0.3">
      <c r="A2" s="252" t="s">
        <v>2</v>
      </c>
      <c r="B2" s="253">
        <v>4</v>
      </c>
      <c r="C2" s="287"/>
      <c r="D2" s="287"/>
      <c r="E2" s="287"/>
      <c r="F2" s="287"/>
      <c r="G2" s="255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ht="15.75" customHeight="1" thickBot="1" x14ac:dyDescent="0.3">
      <c r="A3" s="252"/>
      <c r="B3" s="233"/>
      <c r="C3" s="233"/>
      <c r="D3" s="254"/>
      <c r="E3" s="252"/>
      <c r="F3" s="252"/>
      <c r="G3" s="252"/>
      <c r="H3" s="3"/>
      <c r="I3" s="3"/>
      <c r="J3" s="3"/>
      <c r="K3" s="3"/>
      <c r="L3" s="3"/>
      <c r="M3" s="3"/>
      <c r="N3" s="3"/>
      <c r="O3" s="3"/>
      <c r="P3" s="3"/>
      <c r="Q3" s="3"/>
      <c r="R3" s="251" t="s">
        <v>110</v>
      </c>
      <c r="S3" s="87" t="s">
        <v>111</v>
      </c>
    </row>
    <row r="4" spans="1:19" ht="15.75" customHeight="1" thickBot="1" x14ac:dyDescent="0.3">
      <c r="A4" s="284" t="s">
        <v>32</v>
      </c>
      <c r="B4" s="285"/>
      <c r="C4" s="285"/>
      <c r="D4" s="285"/>
      <c r="E4" s="285"/>
      <c r="F4" s="285"/>
      <c r="G4" s="286"/>
      <c r="H4" s="199"/>
      <c r="I4" s="199"/>
      <c r="J4" s="199"/>
      <c r="K4" s="199"/>
      <c r="L4" s="199"/>
      <c r="M4" s="199"/>
      <c r="O4" s="275" t="s">
        <v>123</v>
      </c>
      <c r="P4" s="277"/>
      <c r="Q4" s="47"/>
      <c r="R4" s="95" t="s">
        <v>8</v>
      </c>
      <c r="S4" s="83" t="s">
        <v>10</v>
      </c>
    </row>
    <row r="5" spans="1:19" ht="30" x14ac:dyDescent="0.25">
      <c r="A5" s="78" t="s">
        <v>4</v>
      </c>
      <c r="B5" s="79" t="s">
        <v>237</v>
      </c>
      <c r="C5" s="80" t="s">
        <v>6</v>
      </c>
      <c r="D5" s="80" t="s">
        <v>5</v>
      </c>
      <c r="E5" s="80" t="s">
        <v>31</v>
      </c>
      <c r="F5" s="80" t="s">
        <v>26</v>
      </c>
      <c r="G5" s="81" t="s">
        <v>7</v>
      </c>
      <c r="H5" s="200" t="s">
        <v>160</v>
      </c>
      <c r="I5" s="200" t="s">
        <v>161</v>
      </c>
      <c r="J5" s="200" t="s">
        <v>3</v>
      </c>
      <c r="K5" s="200" t="s">
        <v>229</v>
      </c>
      <c r="L5" s="200" t="s">
        <v>230</v>
      </c>
      <c r="M5" s="200" t="s">
        <v>231</v>
      </c>
      <c r="N5" s="5"/>
      <c r="O5" s="89" t="s">
        <v>114</v>
      </c>
      <c r="P5" s="90" t="s">
        <v>111</v>
      </c>
      <c r="Q5" s="91"/>
      <c r="R5" s="82" t="s">
        <v>9</v>
      </c>
      <c r="S5" s="85" t="s">
        <v>17</v>
      </c>
    </row>
    <row r="6" spans="1:19" x14ac:dyDescent="0.25">
      <c r="A6" s="208"/>
      <c r="B6" s="209"/>
      <c r="C6" s="209"/>
      <c r="D6" s="210"/>
      <c r="E6" s="211"/>
      <c r="F6" s="211"/>
      <c r="G6" s="225"/>
      <c r="H6" s="201">
        <f>IF(F6="Food Cost",D6,0)</f>
        <v>0</v>
      </c>
      <c r="I6" s="201">
        <f>IF(F6="Paper Cost",D6,0)</f>
        <v>0</v>
      </c>
      <c r="J6" s="201">
        <f>IF(F6="Supplies",D6,0)</f>
        <v>0</v>
      </c>
      <c r="K6" s="201">
        <f>IF(F6="Mileage-Food",D6,0)</f>
        <v>0</v>
      </c>
      <c r="L6" s="201">
        <f>IF(F6="Mileage-Paper",D6,0)</f>
        <v>0</v>
      </c>
      <c r="M6" s="201">
        <f>IF(F6="Mileage-Supplies",D6,0)</f>
        <v>0</v>
      </c>
      <c r="N6" s="5"/>
      <c r="O6" s="203" t="s">
        <v>107</v>
      </c>
      <c r="P6" s="204" t="s">
        <v>112</v>
      </c>
      <c r="Q6" s="92"/>
      <c r="R6" s="82"/>
      <c r="S6" s="85" t="s">
        <v>3</v>
      </c>
    </row>
    <row r="7" spans="1:19" x14ac:dyDescent="0.25">
      <c r="A7" s="208"/>
      <c r="B7" s="209"/>
      <c r="C7" s="209"/>
      <c r="D7" s="210"/>
      <c r="E7" s="211"/>
      <c r="F7" s="211"/>
      <c r="G7" s="212"/>
      <c r="H7" s="201">
        <f>IF(F7="Food Cost",D7,0)</f>
        <v>0</v>
      </c>
      <c r="I7" s="201">
        <f>IF(F7="Paper Cost",D7,0)</f>
        <v>0</v>
      </c>
      <c r="J7" s="201">
        <f>IF(F7="Supplies",D7,0)</f>
        <v>0</v>
      </c>
      <c r="K7" s="201">
        <f>IF(F7="Mileage-Food",D7,0)</f>
        <v>0</v>
      </c>
      <c r="L7" s="201">
        <f>IF(F7="Mileage-Paper",D7,0)</f>
        <v>0</v>
      </c>
      <c r="M7" s="201">
        <f>IF(F7="Mileage-Supplies",D7,0)</f>
        <v>0</v>
      </c>
      <c r="O7" s="203" t="s">
        <v>108</v>
      </c>
      <c r="P7" s="204" t="s">
        <v>112</v>
      </c>
      <c r="Q7" s="92"/>
      <c r="R7" s="82"/>
      <c r="S7" s="85" t="s">
        <v>130</v>
      </c>
    </row>
    <row r="8" spans="1:19" x14ac:dyDescent="0.25">
      <c r="A8" s="208"/>
      <c r="B8" s="209"/>
      <c r="C8" s="209"/>
      <c r="D8" s="210"/>
      <c r="E8" s="211"/>
      <c r="F8" s="211"/>
      <c r="G8" s="212"/>
      <c r="H8" s="201">
        <f t="shared" ref="H8:H18" si="0">IF(F8="Food Cost",D8,0)</f>
        <v>0</v>
      </c>
      <c r="I8" s="201">
        <f t="shared" ref="I8:I18" si="1">IF(F8="Paper Cost",D8,0)</f>
        <v>0</v>
      </c>
      <c r="J8" s="201">
        <f t="shared" ref="J8:J18" si="2">IF(F8="Supplies",D8,0)</f>
        <v>0</v>
      </c>
      <c r="K8" s="201">
        <f t="shared" ref="K8:K25" si="3">IF(F8="Mileage-Food",D8,0)</f>
        <v>0</v>
      </c>
      <c r="L8" s="201">
        <f t="shared" ref="L8:L25" si="4">IF(F8="Mileage-Paper",D8,0)</f>
        <v>0</v>
      </c>
      <c r="M8" s="201">
        <f t="shared" ref="M8:M25" si="5">IF(F8="Mileage-Supplies",D8,0)</f>
        <v>0</v>
      </c>
      <c r="O8" s="203" t="s">
        <v>109</v>
      </c>
      <c r="P8" s="204" t="s">
        <v>113</v>
      </c>
      <c r="Q8" s="92"/>
      <c r="R8" s="82"/>
      <c r="S8" s="85" t="s">
        <v>14</v>
      </c>
    </row>
    <row r="9" spans="1:19" x14ac:dyDescent="0.25">
      <c r="A9" s="208"/>
      <c r="B9" s="209"/>
      <c r="C9" s="209"/>
      <c r="D9" s="210"/>
      <c r="E9" s="211"/>
      <c r="F9" s="211"/>
      <c r="G9" s="212"/>
      <c r="H9" s="201">
        <f t="shared" si="0"/>
        <v>0</v>
      </c>
      <c r="I9" s="201">
        <f t="shared" si="1"/>
        <v>0</v>
      </c>
      <c r="J9" s="201">
        <f t="shared" si="2"/>
        <v>0</v>
      </c>
      <c r="K9" s="201">
        <f t="shared" si="3"/>
        <v>0</v>
      </c>
      <c r="L9" s="201">
        <f t="shared" si="4"/>
        <v>0</v>
      </c>
      <c r="M9" s="201">
        <f t="shared" si="5"/>
        <v>0</v>
      </c>
      <c r="O9" s="205" t="s">
        <v>209</v>
      </c>
      <c r="P9" s="206" t="s">
        <v>3</v>
      </c>
      <c r="Q9" s="92"/>
      <c r="R9" s="82"/>
      <c r="S9" s="85" t="s">
        <v>13</v>
      </c>
    </row>
    <row r="10" spans="1:19" x14ac:dyDescent="0.25">
      <c r="A10" s="208"/>
      <c r="B10" s="209"/>
      <c r="C10" s="209"/>
      <c r="D10" s="210"/>
      <c r="E10" s="211"/>
      <c r="F10" s="211"/>
      <c r="G10" s="212"/>
      <c r="H10" s="201">
        <f t="shared" si="0"/>
        <v>0</v>
      </c>
      <c r="I10" s="201">
        <f t="shared" si="1"/>
        <v>0</v>
      </c>
      <c r="J10" s="201">
        <f t="shared" si="2"/>
        <v>0</v>
      </c>
      <c r="K10" s="201">
        <f t="shared" si="3"/>
        <v>0</v>
      </c>
      <c r="L10" s="201">
        <f t="shared" si="4"/>
        <v>0</v>
      </c>
      <c r="M10" s="201">
        <f t="shared" si="5"/>
        <v>0</v>
      </c>
      <c r="O10" s="205" t="s">
        <v>21</v>
      </c>
      <c r="P10" s="206" t="s">
        <v>210</v>
      </c>
      <c r="Q10" s="92"/>
      <c r="R10" s="82"/>
      <c r="S10" s="84" t="s">
        <v>15</v>
      </c>
    </row>
    <row r="11" spans="1:19" x14ac:dyDescent="0.25">
      <c r="A11" s="208"/>
      <c r="B11" s="209"/>
      <c r="C11" s="209"/>
      <c r="D11" s="210"/>
      <c r="E11" s="211"/>
      <c r="F11" s="211"/>
      <c r="G11" s="212"/>
      <c r="H11" s="201">
        <f t="shared" si="0"/>
        <v>0</v>
      </c>
      <c r="I11" s="201">
        <f t="shared" si="1"/>
        <v>0</v>
      </c>
      <c r="J11" s="201">
        <f t="shared" si="2"/>
        <v>0</v>
      </c>
      <c r="K11" s="201">
        <f t="shared" si="3"/>
        <v>0</v>
      </c>
      <c r="L11" s="201">
        <f t="shared" si="4"/>
        <v>0</v>
      </c>
      <c r="M11" s="201">
        <f t="shared" si="5"/>
        <v>0</v>
      </c>
      <c r="O11" s="203" t="s">
        <v>212</v>
      </c>
      <c r="P11" s="206" t="s">
        <v>211</v>
      </c>
      <c r="Q11" s="92"/>
      <c r="R11" s="82"/>
      <c r="S11" s="85" t="s">
        <v>229</v>
      </c>
    </row>
    <row r="12" spans="1:19" x14ac:dyDescent="0.25">
      <c r="A12" s="208"/>
      <c r="B12" s="209"/>
      <c r="C12" s="209"/>
      <c r="D12" s="210"/>
      <c r="E12" s="211"/>
      <c r="F12" s="211"/>
      <c r="G12" s="212"/>
      <c r="H12" s="201">
        <f t="shared" si="0"/>
        <v>0</v>
      </c>
      <c r="I12" s="201">
        <f t="shared" si="1"/>
        <v>0</v>
      </c>
      <c r="J12" s="201">
        <f t="shared" si="2"/>
        <v>0</v>
      </c>
      <c r="K12" s="201">
        <f t="shared" si="3"/>
        <v>0</v>
      </c>
      <c r="L12" s="201">
        <f t="shared" si="4"/>
        <v>0</v>
      </c>
      <c r="M12" s="201">
        <f t="shared" si="5"/>
        <v>0</v>
      </c>
      <c r="O12" s="203" t="s">
        <v>213</v>
      </c>
      <c r="P12" s="206" t="s">
        <v>214</v>
      </c>
      <c r="Q12" s="92"/>
      <c r="R12" s="82"/>
      <c r="S12" s="85" t="s">
        <v>230</v>
      </c>
    </row>
    <row r="13" spans="1:19" x14ac:dyDescent="0.25">
      <c r="A13" s="208"/>
      <c r="B13" s="209"/>
      <c r="C13" s="209"/>
      <c r="D13" s="210"/>
      <c r="E13" s="211"/>
      <c r="F13" s="211"/>
      <c r="G13" s="212"/>
      <c r="H13" s="201">
        <f t="shared" si="0"/>
        <v>0</v>
      </c>
      <c r="I13" s="201">
        <f t="shared" si="1"/>
        <v>0</v>
      </c>
      <c r="J13" s="201">
        <f t="shared" si="2"/>
        <v>0</v>
      </c>
      <c r="K13" s="201">
        <f t="shared" si="3"/>
        <v>0</v>
      </c>
      <c r="L13" s="201">
        <f t="shared" si="4"/>
        <v>0</v>
      </c>
      <c r="M13" s="201">
        <f t="shared" si="5"/>
        <v>0</v>
      </c>
      <c r="O13" s="203" t="s">
        <v>116</v>
      </c>
      <c r="P13" s="204" t="s">
        <v>3</v>
      </c>
      <c r="Q13" s="92"/>
      <c r="R13" s="82"/>
      <c r="S13" s="85" t="s">
        <v>231</v>
      </c>
    </row>
    <row r="14" spans="1:19" x14ac:dyDescent="0.25">
      <c r="A14" s="208"/>
      <c r="B14" s="209"/>
      <c r="C14" s="209"/>
      <c r="D14" s="210"/>
      <c r="E14" s="211"/>
      <c r="F14" s="211"/>
      <c r="G14" s="212"/>
      <c r="H14" s="201">
        <f t="shared" si="0"/>
        <v>0</v>
      </c>
      <c r="I14" s="201">
        <f t="shared" si="1"/>
        <v>0</v>
      </c>
      <c r="J14" s="201">
        <f t="shared" si="2"/>
        <v>0</v>
      </c>
      <c r="K14" s="201">
        <f t="shared" si="3"/>
        <v>0</v>
      </c>
      <c r="L14" s="201">
        <f t="shared" si="4"/>
        <v>0</v>
      </c>
      <c r="M14" s="201">
        <f t="shared" si="5"/>
        <v>0</v>
      </c>
      <c r="O14" s="203" t="s">
        <v>29</v>
      </c>
      <c r="P14" s="204" t="s">
        <v>30</v>
      </c>
      <c r="Q14" s="92"/>
      <c r="R14" s="82"/>
      <c r="S14" s="85" t="s">
        <v>227</v>
      </c>
    </row>
    <row r="15" spans="1:19" x14ac:dyDescent="0.25">
      <c r="A15" s="208"/>
      <c r="B15" s="209"/>
      <c r="C15" s="209"/>
      <c r="D15" s="210"/>
      <c r="E15" s="211"/>
      <c r="F15" s="211"/>
      <c r="G15" s="212"/>
      <c r="H15" s="201">
        <f t="shared" si="0"/>
        <v>0</v>
      </c>
      <c r="I15" s="201">
        <f t="shared" si="1"/>
        <v>0</v>
      </c>
      <c r="J15" s="201">
        <f t="shared" si="2"/>
        <v>0</v>
      </c>
      <c r="K15" s="201">
        <f t="shared" si="3"/>
        <v>0</v>
      </c>
      <c r="L15" s="201">
        <f t="shared" si="4"/>
        <v>0</v>
      </c>
      <c r="M15" s="201">
        <f t="shared" si="5"/>
        <v>0</v>
      </c>
      <c r="O15" s="203" t="s">
        <v>28</v>
      </c>
      <c r="P15" s="204" t="s">
        <v>15</v>
      </c>
      <c r="Q15" s="92"/>
      <c r="R15" s="82"/>
      <c r="S15" s="84" t="s">
        <v>11</v>
      </c>
    </row>
    <row r="16" spans="1:19" x14ac:dyDescent="0.25">
      <c r="A16" s="208"/>
      <c r="B16" s="209"/>
      <c r="C16" s="209"/>
      <c r="D16" s="210"/>
      <c r="E16" s="211"/>
      <c r="F16" s="211"/>
      <c r="G16" s="212"/>
      <c r="H16" s="201">
        <f t="shared" si="0"/>
        <v>0</v>
      </c>
      <c r="I16" s="201">
        <f t="shared" si="1"/>
        <v>0</v>
      </c>
      <c r="J16" s="201">
        <f t="shared" si="2"/>
        <v>0</v>
      </c>
      <c r="K16" s="201">
        <f t="shared" si="3"/>
        <v>0</v>
      </c>
      <c r="L16" s="201">
        <f t="shared" si="4"/>
        <v>0</v>
      </c>
      <c r="M16" s="201">
        <f t="shared" si="5"/>
        <v>0</v>
      </c>
      <c r="O16" s="205" t="s">
        <v>27</v>
      </c>
      <c r="P16" s="206" t="s">
        <v>215</v>
      </c>
      <c r="Q16" s="92"/>
      <c r="R16" s="82"/>
      <c r="S16" s="84" t="s">
        <v>12</v>
      </c>
    </row>
    <row r="17" spans="1:19" x14ac:dyDescent="0.25">
      <c r="A17" s="208"/>
      <c r="B17" s="209"/>
      <c r="C17" s="209"/>
      <c r="D17" s="210"/>
      <c r="E17" s="211"/>
      <c r="F17" s="211"/>
      <c r="G17" s="212"/>
      <c r="H17" s="201">
        <f t="shared" si="0"/>
        <v>0</v>
      </c>
      <c r="I17" s="201">
        <f t="shared" si="1"/>
        <v>0</v>
      </c>
      <c r="J17" s="201">
        <f t="shared" si="2"/>
        <v>0</v>
      </c>
      <c r="K17" s="201">
        <f t="shared" si="3"/>
        <v>0</v>
      </c>
      <c r="L17" s="201">
        <f t="shared" si="4"/>
        <v>0</v>
      </c>
      <c r="M17" s="201">
        <f t="shared" si="5"/>
        <v>0</v>
      </c>
      <c r="O17" s="205" t="s">
        <v>25</v>
      </c>
      <c r="P17" s="206" t="s">
        <v>3</v>
      </c>
      <c r="Q17" s="92"/>
      <c r="R17" s="82"/>
      <c r="S17" s="85" t="s">
        <v>228</v>
      </c>
    </row>
    <row r="18" spans="1:19" x14ac:dyDescent="0.25">
      <c r="A18" s="208"/>
      <c r="B18" s="209"/>
      <c r="C18" s="209"/>
      <c r="D18" s="210"/>
      <c r="E18" s="211"/>
      <c r="F18" s="211"/>
      <c r="G18" s="212"/>
      <c r="H18" s="201">
        <f t="shared" si="0"/>
        <v>0</v>
      </c>
      <c r="I18" s="201">
        <f t="shared" si="1"/>
        <v>0</v>
      </c>
      <c r="J18" s="201">
        <f t="shared" si="2"/>
        <v>0</v>
      </c>
      <c r="K18" s="201">
        <f t="shared" si="3"/>
        <v>0</v>
      </c>
      <c r="L18" s="201">
        <f t="shared" si="4"/>
        <v>0</v>
      </c>
      <c r="M18" s="201">
        <f t="shared" si="5"/>
        <v>0</v>
      </c>
      <c r="O18" s="205" t="s">
        <v>216</v>
      </c>
      <c r="P18" s="206" t="s">
        <v>10</v>
      </c>
      <c r="Q18" s="92"/>
      <c r="R18" s="82"/>
      <c r="S18" s="85" t="s">
        <v>16</v>
      </c>
    </row>
    <row r="19" spans="1:19" ht="15.75" thickBot="1" x14ac:dyDescent="0.3">
      <c r="A19" s="208"/>
      <c r="B19" s="209"/>
      <c r="C19" s="209"/>
      <c r="D19" s="210"/>
      <c r="E19" s="211"/>
      <c r="F19" s="211"/>
      <c r="G19" s="212"/>
      <c r="H19" s="201">
        <f t="shared" ref="H19:H25" si="6">IF(F19="Food Cost",D19,0)</f>
        <v>0</v>
      </c>
      <c r="I19" s="201">
        <f t="shared" ref="I19:I25" si="7">IF(F19="Paper Cost",D19,0)</f>
        <v>0</v>
      </c>
      <c r="J19" s="201">
        <f t="shared" ref="J19:J25" si="8">IF(F19="Supplies",D19,0)</f>
        <v>0</v>
      </c>
      <c r="K19" s="201">
        <f t="shared" si="3"/>
        <v>0</v>
      </c>
      <c r="L19" s="201">
        <f t="shared" si="4"/>
        <v>0</v>
      </c>
      <c r="M19" s="201">
        <f t="shared" si="5"/>
        <v>0</v>
      </c>
      <c r="O19" s="205" t="s">
        <v>148</v>
      </c>
      <c r="P19" s="206" t="s">
        <v>10</v>
      </c>
      <c r="Q19" s="88"/>
      <c r="R19" s="82"/>
      <c r="S19" s="84" t="s">
        <v>30</v>
      </c>
    </row>
    <row r="20" spans="1:19" x14ac:dyDescent="0.25">
      <c r="A20" s="208"/>
      <c r="B20" s="209"/>
      <c r="C20" s="209"/>
      <c r="D20" s="210"/>
      <c r="E20" s="211"/>
      <c r="F20" s="211"/>
      <c r="G20" s="212"/>
      <c r="H20" s="201">
        <f t="shared" si="6"/>
        <v>0</v>
      </c>
      <c r="I20" s="201">
        <f t="shared" si="7"/>
        <v>0</v>
      </c>
      <c r="J20" s="201">
        <f t="shared" si="8"/>
        <v>0</v>
      </c>
      <c r="K20" s="201">
        <f t="shared" si="3"/>
        <v>0</v>
      </c>
      <c r="L20" s="201">
        <f t="shared" si="4"/>
        <v>0</v>
      </c>
      <c r="M20" s="201">
        <f t="shared" si="5"/>
        <v>0</v>
      </c>
      <c r="O20" s="205" t="s">
        <v>126</v>
      </c>
      <c r="P20" s="206" t="s">
        <v>17</v>
      </c>
      <c r="Q20" s="93"/>
      <c r="R20" s="219"/>
      <c r="S20" s="219"/>
    </row>
    <row r="21" spans="1:19" x14ac:dyDescent="0.25">
      <c r="A21" s="208"/>
      <c r="B21" s="209"/>
      <c r="C21" s="209"/>
      <c r="D21" s="210"/>
      <c r="E21" s="211"/>
      <c r="F21" s="211"/>
      <c r="G21" s="212"/>
      <c r="H21" s="201">
        <f t="shared" si="6"/>
        <v>0</v>
      </c>
      <c r="I21" s="201">
        <f t="shared" si="7"/>
        <v>0</v>
      </c>
      <c r="J21" s="201">
        <f t="shared" si="8"/>
        <v>0</v>
      </c>
      <c r="K21" s="201">
        <f t="shared" si="3"/>
        <v>0</v>
      </c>
      <c r="L21" s="201">
        <f t="shared" si="4"/>
        <v>0</v>
      </c>
      <c r="M21" s="201">
        <f t="shared" si="5"/>
        <v>0</v>
      </c>
      <c r="O21" s="205" t="s">
        <v>127</v>
      </c>
      <c r="P21" s="206" t="s">
        <v>3</v>
      </c>
      <c r="Q21" s="93"/>
      <c r="R21" s="220"/>
      <c r="S21" s="220"/>
    </row>
    <row r="22" spans="1:19" x14ac:dyDescent="0.25">
      <c r="A22" s="208"/>
      <c r="B22" s="209"/>
      <c r="C22" s="209"/>
      <c r="D22" s="210"/>
      <c r="E22" s="211"/>
      <c r="F22" s="211"/>
      <c r="G22" s="212"/>
      <c r="H22" s="201">
        <f t="shared" si="6"/>
        <v>0</v>
      </c>
      <c r="I22" s="201">
        <f t="shared" si="7"/>
        <v>0</v>
      </c>
      <c r="J22" s="201">
        <f t="shared" si="8"/>
        <v>0</v>
      </c>
      <c r="K22" s="201">
        <f t="shared" si="3"/>
        <v>0</v>
      </c>
      <c r="L22" s="201">
        <f t="shared" si="4"/>
        <v>0</v>
      </c>
      <c r="M22" s="201">
        <f t="shared" si="5"/>
        <v>0</v>
      </c>
      <c r="O22" s="205" t="s">
        <v>128</v>
      </c>
      <c r="P22" s="206" t="s">
        <v>15</v>
      </c>
      <c r="Q22" s="94"/>
      <c r="R22" s="220"/>
      <c r="S22" s="31"/>
    </row>
    <row r="23" spans="1:19" x14ac:dyDescent="0.25">
      <c r="A23" s="208"/>
      <c r="B23" s="209"/>
      <c r="C23" s="209"/>
      <c r="D23" s="210"/>
      <c r="E23" s="211"/>
      <c r="F23" s="211"/>
      <c r="G23" s="212"/>
      <c r="H23" s="201">
        <f t="shared" si="6"/>
        <v>0</v>
      </c>
      <c r="I23" s="201">
        <f t="shared" si="7"/>
        <v>0</v>
      </c>
      <c r="J23" s="201">
        <f t="shared" si="8"/>
        <v>0</v>
      </c>
      <c r="K23" s="201">
        <f t="shared" si="3"/>
        <v>0</v>
      </c>
      <c r="L23" s="201">
        <f t="shared" si="4"/>
        <v>0</v>
      </c>
      <c r="M23" s="201">
        <f t="shared" si="5"/>
        <v>0</v>
      </c>
      <c r="O23" s="205" t="s">
        <v>129</v>
      </c>
      <c r="P23" s="206" t="s">
        <v>130</v>
      </c>
      <c r="Q23" s="92"/>
      <c r="R23" s="220"/>
      <c r="S23" s="31"/>
    </row>
    <row r="24" spans="1:19" x14ac:dyDescent="0.25">
      <c r="A24" s="208"/>
      <c r="B24" s="209"/>
      <c r="C24" s="209"/>
      <c r="D24" s="210"/>
      <c r="E24" s="211"/>
      <c r="F24" s="211"/>
      <c r="G24" s="212"/>
      <c r="H24" s="201">
        <f t="shared" si="6"/>
        <v>0</v>
      </c>
      <c r="I24" s="201">
        <f t="shared" si="7"/>
        <v>0</v>
      </c>
      <c r="J24" s="201">
        <f t="shared" si="8"/>
        <v>0</v>
      </c>
      <c r="K24" s="201">
        <f t="shared" si="3"/>
        <v>0</v>
      </c>
      <c r="L24" s="201">
        <f t="shared" si="4"/>
        <v>0</v>
      </c>
      <c r="M24" s="201">
        <f t="shared" si="5"/>
        <v>0</v>
      </c>
      <c r="O24" s="205" t="s">
        <v>18</v>
      </c>
      <c r="P24" s="206" t="s">
        <v>19</v>
      </c>
      <c r="Q24" s="88"/>
      <c r="R24" s="220"/>
      <c r="S24" s="220"/>
    </row>
    <row r="25" spans="1:19" ht="15.75" thickBot="1" x14ac:dyDescent="0.3">
      <c r="A25" s="208"/>
      <c r="B25" s="209"/>
      <c r="C25" s="209"/>
      <c r="D25" s="210"/>
      <c r="E25" s="211"/>
      <c r="F25" s="211"/>
      <c r="G25" s="212"/>
      <c r="H25" s="201">
        <f t="shared" si="6"/>
        <v>0</v>
      </c>
      <c r="I25" s="201">
        <f t="shared" si="7"/>
        <v>0</v>
      </c>
      <c r="J25" s="201">
        <f t="shared" si="8"/>
        <v>0</v>
      </c>
      <c r="K25" s="201">
        <f t="shared" si="3"/>
        <v>0</v>
      </c>
      <c r="L25" s="201">
        <f t="shared" si="4"/>
        <v>0</v>
      </c>
      <c r="M25" s="201">
        <f t="shared" si="5"/>
        <v>0</v>
      </c>
      <c r="O25" s="205" t="s">
        <v>118</v>
      </c>
      <c r="P25" s="206" t="s">
        <v>120</v>
      </c>
      <c r="Q25" s="92"/>
      <c r="R25" s="220"/>
      <c r="S25" s="31"/>
    </row>
    <row r="26" spans="1:19" ht="16.5" thickBot="1" x14ac:dyDescent="0.3">
      <c r="A26" s="284" t="s">
        <v>34</v>
      </c>
      <c r="B26" s="285"/>
      <c r="C26" s="285"/>
      <c r="D26" s="285"/>
      <c r="E26" s="285"/>
      <c r="F26" s="285"/>
      <c r="G26" s="286"/>
      <c r="H26" s="202">
        <f t="shared" ref="H26:M26" si="9">SUM(H6:H25)</f>
        <v>0</v>
      </c>
      <c r="I26" s="202">
        <f t="shared" si="9"/>
        <v>0</v>
      </c>
      <c r="J26" s="202">
        <f t="shared" si="9"/>
        <v>0</v>
      </c>
      <c r="K26" s="202">
        <f t="shared" si="9"/>
        <v>0</v>
      </c>
      <c r="L26" s="202">
        <f t="shared" si="9"/>
        <v>0</v>
      </c>
      <c r="M26" s="202">
        <f t="shared" si="9"/>
        <v>0</v>
      </c>
      <c r="O26" s="205" t="s">
        <v>119</v>
      </c>
      <c r="P26" s="206" t="s">
        <v>121</v>
      </c>
      <c r="Q26" s="94"/>
      <c r="R26" s="220"/>
      <c r="S26" s="220"/>
    </row>
    <row r="27" spans="1:19" ht="30" x14ac:dyDescent="0.25">
      <c r="A27" s="78" t="s">
        <v>4</v>
      </c>
      <c r="B27" s="79" t="s">
        <v>33</v>
      </c>
      <c r="C27" s="80" t="s">
        <v>208</v>
      </c>
      <c r="D27" s="80" t="s">
        <v>5</v>
      </c>
      <c r="E27" s="80" t="s">
        <v>31</v>
      </c>
      <c r="F27" s="80" t="s">
        <v>26</v>
      </c>
      <c r="G27" s="81" t="s">
        <v>7</v>
      </c>
      <c r="H27" s="200" t="s">
        <v>160</v>
      </c>
      <c r="I27" s="200" t="s">
        <v>161</v>
      </c>
      <c r="J27" s="200" t="s">
        <v>3</v>
      </c>
      <c r="K27" s="200" t="s">
        <v>130</v>
      </c>
      <c r="L27" s="200"/>
      <c r="M27" s="200"/>
      <c r="O27" s="205" t="s">
        <v>217</v>
      </c>
      <c r="P27" s="206" t="s">
        <v>122</v>
      </c>
      <c r="Q27" s="94"/>
      <c r="R27" s="220"/>
      <c r="S27" s="220"/>
    </row>
    <row r="28" spans="1:19" x14ac:dyDescent="0.25">
      <c r="A28" s="208"/>
      <c r="B28" s="209"/>
      <c r="C28" s="209"/>
      <c r="D28" s="210"/>
      <c r="E28" s="211"/>
      <c r="F28" s="211"/>
      <c r="G28" s="225"/>
      <c r="H28" s="201">
        <f>IF(F28="Food Cost",D28,0)</f>
        <v>0</v>
      </c>
      <c r="I28" s="201">
        <f>IF(F28="Paper Cost",D28,0)</f>
        <v>0</v>
      </c>
      <c r="J28" s="201">
        <f>IF(F28="Supplies",D28,0)</f>
        <v>0</v>
      </c>
      <c r="K28" s="201">
        <f>IF(F28="Delivery Surcharge",D28,0)</f>
        <v>0</v>
      </c>
      <c r="L28" s="201"/>
      <c r="M28" s="201"/>
      <c r="O28" s="205" t="s">
        <v>223</v>
      </c>
      <c r="P28" s="206" t="s">
        <v>10</v>
      </c>
      <c r="Q28" s="94"/>
      <c r="R28" s="31"/>
      <c r="S28" s="220"/>
    </row>
    <row r="29" spans="1:19" x14ac:dyDescent="0.25">
      <c r="A29" s="208"/>
      <c r="B29" s="209"/>
      <c r="C29" s="209"/>
      <c r="D29" s="210"/>
      <c r="E29" s="211"/>
      <c r="F29" s="211"/>
      <c r="G29" s="212"/>
      <c r="H29" s="201">
        <f>IF(F29="Food Cost",D29,0)</f>
        <v>0</v>
      </c>
      <c r="I29" s="201">
        <f>IF(F29="Paper Cost",D29,0)</f>
        <v>0</v>
      </c>
      <c r="J29" s="201">
        <f>IF(F29="Supplies",D29,0)</f>
        <v>0</v>
      </c>
      <c r="K29" s="201">
        <f>IF(F29="Delivery Surcharge",D29,0)</f>
        <v>0</v>
      </c>
      <c r="L29" s="201"/>
      <c r="M29" s="201"/>
      <c r="O29" s="205" t="s">
        <v>224</v>
      </c>
      <c r="P29" s="206" t="s">
        <v>17</v>
      </c>
      <c r="Q29" s="93"/>
      <c r="R29" s="31"/>
      <c r="S29" s="220"/>
    </row>
    <row r="30" spans="1:19" x14ac:dyDescent="0.25">
      <c r="A30" s="208"/>
      <c r="B30" s="209"/>
      <c r="C30" s="209"/>
      <c r="D30" s="210"/>
      <c r="E30" s="211"/>
      <c r="F30" s="211"/>
      <c r="G30" s="212"/>
      <c r="H30" s="201">
        <f>IF(F30="Food Cost",D30,0)</f>
        <v>0</v>
      </c>
      <c r="I30" s="201">
        <f>IF(F30="Paper Cost",D30,0)</f>
        <v>0</v>
      </c>
      <c r="J30" s="201">
        <f>IF(F30="Supplies",D30,0)</f>
        <v>0</v>
      </c>
      <c r="K30" s="201">
        <f>IF(F30="Delivery Surcharge",D30,0)</f>
        <v>0</v>
      </c>
      <c r="L30" s="201"/>
      <c r="M30" s="201"/>
      <c r="O30" s="205" t="s">
        <v>225</v>
      </c>
      <c r="P30" s="206" t="s">
        <v>3</v>
      </c>
      <c r="Q30" s="93"/>
    </row>
    <row r="31" spans="1:19" ht="15.75" customHeight="1" x14ac:dyDescent="0.25">
      <c r="A31" s="208"/>
      <c r="B31" s="209"/>
      <c r="C31" s="209"/>
      <c r="D31" s="210"/>
      <c r="E31" s="211"/>
      <c r="F31" s="211"/>
      <c r="G31" s="212"/>
      <c r="H31" s="201">
        <f>IF(F31="Food Cost",D31,0)</f>
        <v>0</v>
      </c>
      <c r="I31" s="201">
        <f>IF(F31="Paper Cost",D31,0)</f>
        <v>0</v>
      </c>
      <c r="J31" s="201">
        <f>IF(F31="Supplies",D31,0)</f>
        <v>0</v>
      </c>
      <c r="K31" s="201">
        <f>IF(F31="Delivery Surcharge",D31,0)</f>
        <v>0</v>
      </c>
      <c r="L31" s="201"/>
      <c r="M31" s="201"/>
      <c r="O31" s="205" t="s">
        <v>226</v>
      </c>
      <c r="P31" s="206" t="s">
        <v>227</v>
      </c>
      <c r="Q31" s="94"/>
    </row>
    <row r="32" spans="1:19" x14ac:dyDescent="0.25">
      <c r="A32" s="208"/>
      <c r="B32" s="209"/>
      <c r="C32" s="209"/>
      <c r="D32" s="210"/>
      <c r="E32" s="211"/>
      <c r="F32" s="211"/>
      <c r="G32" s="212"/>
      <c r="H32" s="201">
        <f>IF(F32="Food Cost",D32,0)</f>
        <v>0</v>
      </c>
      <c r="I32" s="201">
        <f>IF(F32="Paper Cost",D32,0)</f>
        <v>0</v>
      </c>
      <c r="J32" s="201">
        <f>IF(F32="Supplies",D32,0)</f>
        <v>0</v>
      </c>
      <c r="K32" s="201">
        <f t="shared" ref="K32:K46" si="10">IF(F32="Delivery Surcharge",D32,0)</f>
        <v>0</v>
      </c>
      <c r="L32" s="201"/>
      <c r="M32" s="201"/>
      <c r="O32" s="205" t="s">
        <v>117</v>
      </c>
      <c r="P32" s="206" t="s">
        <v>3</v>
      </c>
      <c r="Q32" s="94"/>
    </row>
    <row r="33" spans="1:17" x14ac:dyDescent="0.25">
      <c r="A33" s="208"/>
      <c r="B33" s="209"/>
      <c r="C33" s="209"/>
      <c r="D33" s="210"/>
      <c r="E33" s="211"/>
      <c r="F33" s="211"/>
      <c r="G33" s="212"/>
      <c r="H33" s="201">
        <f t="shared" ref="H33:H36" si="11">IF(F33="Food Cost",D33,0)</f>
        <v>0</v>
      </c>
      <c r="I33" s="201">
        <f t="shared" ref="I33:I36" si="12">IF(F33="Paper Cost",D33,0)</f>
        <v>0</v>
      </c>
      <c r="J33" s="201">
        <f t="shared" ref="J33:J36" si="13">IF(F33="Supplies",D33,0)</f>
        <v>0</v>
      </c>
      <c r="K33" s="201">
        <f t="shared" si="10"/>
        <v>0</v>
      </c>
      <c r="L33" s="201"/>
      <c r="M33" s="201"/>
      <c r="O33" s="205" t="s">
        <v>218</v>
      </c>
      <c r="P33" s="206" t="s">
        <v>3</v>
      </c>
      <c r="Q33" s="94"/>
    </row>
    <row r="34" spans="1:17" x14ac:dyDescent="0.25">
      <c r="A34" s="208"/>
      <c r="B34" s="209"/>
      <c r="C34" s="209"/>
      <c r="D34" s="210"/>
      <c r="E34" s="211"/>
      <c r="F34" s="211"/>
      <c r="G34" s="212"/>
      <c r="H34" s="201">
        <f t="shared" si="11"/>
        <v>0</v>
      </c>
      <c r="I34" s="201">
        <f t="shared" si="12"/>
        <v>0</v>
      </c>
      <c r="J34" s="201">
        <f t="shared" si="13"/>
        <v>0</v>
      </c>
      <c r="K34" s="201">
        <f t="shared" si="10"/>
        <v>0</v>
      </c>
      <c r="L34" s="201"/>
      <c r="M34" s="201"/>
      <c r="O34" s="205" t="s">
        <v>20</v>
      </c>
      <c r="P34" s="206" t="s">
        <v>14</v>
      </c>
      <c r="Q34" s="94"/>
    </row>
    <row r="35" spans="1:17" x14ac:dyDescent="0.25">
      <c r="A35" s="208"/>
      <c r="B35" s="209"/>
      <c r="C35" s="209"/>
      <c r="D35" s="210"/>
      <c r="E35" s="211"/>
      <c r="F35" s="211"/>
      <c r="G35" s="212"/>
      <c r="H35" s="201">
        <f t="shared" si="11"/>
        <v>0</v>
      </c>
      <c r="I35" s="201">
        <f t="shared" si="12"/>
        <v>0</v>
      </c>
      <c r="J35" s="201">
        <f t="shared" si="13"/>
        <v>0</v>
      </c>
      <c r="K35" s="201">
        <f t="shared" si="10"/>
        <v>0</v>
      </c>
      <c r="L35" s="201"/>
      <c r="M35" s="201"/>
      <c r="O35" s="205" t="s">
        <v>222</v>
      </c>
      <c r="P35" s="206" t="s">
        <v>122</v>
      </c>
      <c r="Q35" s="94"/>
    </row>
    <row r="36" spans="1:17" x14ac:dyDescent="0.25">
      <c r="A36" s="208"/>
      <c r="B36" s="209"/>
      <c r="C36" s="209"/>
      <c r="D36" s="210"/>
      <c r="E36" s="211"/>
      <c r="F36" s="211"/>
      <c r="G36" s="212"/>
      <c r="H36" s="201">
        <f t="shared" si="11"/>
        <v>0</v>
      </c>
      <c r="I36" s="201">
        <f t="shared" si="12"/>
        <v>0</v>
      </c>
      <c r="J36" s="201">
        <f t="shared" si="13"/>
        <v>0</v>
      </c>
      <c r="K36" s="201">
        <f t="shared" si="10"/>
        <v>0</v>
      </c>
      <c r="L36" s="201"/>
      <c r="M36" s="201"/>
      <c r="O36" s="205" t="s">
        <v>220</v>
      </c>
      <c r="P36" s="206" t="s">
        <v>115</v>
      </c>
      <c r="Q36" s="94"/>
    </row>
    <row r="37" spans="1:17" x14ac:dyDescent="0.25">
      <c r="A37" s="208"/>
      <c r="B37" s="209"/>
      <c r="C37" s="209"/>
      <c r="D37" s="210"/>
      <c r="E37" s="211"/>
      <c r="F37" s="211"/>
      <c r="G37" s="212"/>
      <c r="H37" s="201">
        <f t="shared" ref="H37:H46" si="14">IF(F37="Food Cost",D37,0)</f>
        <v>0</v>
      </c>
      <c r="I37" s="201">
        <f t="shared" ref="I37:I46" si="15">IF(F37="Paper Cost",D37,0)</f>
        <v>0</v>
      </c>
      <c r="J37" s="201">
        <f t="shared" ref="J37:J46" si="16">IF(F37="Supplies",D37,0)</f>
        <v>0</v>
      </c>
      <c r="K37" s="201">
        <f t="shared" si="10"/>
        <v>0</v>
      </c>
      <c r="L37" s="201"/>
      <c r="M37" s="201"/>
      <c r="O37" s="205" t="s">
        <v>221</v>
      </c>
      <c r="P37" s="206" t="s">
        <v>219</v>
      </c>
      <c r="Q37" s="94"/>
    </row>
    <row r="38" spans="1:17" x14ac:dyDescent="0.25">
      <c r="A38" s="208"/>
      <c r="B38" s="209"/>
      <c r="C38" s="209"/>
      <c r="D38" s="210"/>
      <c r="E38" s="211"/>
      <c r="F38" s="211"/>
      <c r="G38" s="212"/>
      <c r="H38" s="201">
        <f t="shared" si="14"/>
        <v>0</v>
      </c>
      <c r="I38" s="201">
        <f t="shared" si="15"/>
        <v>0</v>
      </c>
      <c r="J38" s="201">
        <f t="shared" si="16"/>
        <v>0</v>
      </c>
      <c r="K38" s="201">
        <f t="shared" si="10"/>
        <v>0</v>
      </c>
      <c r="L38" s="201"/>
      <c r="M38" s="201"/>
      <c r="O38" s="205" t="s">
        <v>22</v>
      </c>
      <c r="P38" s="206" t="s">
        <v>3</v>
      </c>
      <c r="Q38" s="93"/>
    </row>
    <row r="39" spans="1:17" x14ac:dyDescent="0.25">
      <c r="A39" s="208"/>
      <c r="B39" s="209"/>
      <c r="C39" s="209"/>
      <c r="D39" s="210"/>
      <c r="E39" s="211"/>
      <c r="F39" s="211"/>
      <c r="G39" s="212"/>
      <c r="H39" s="201">
        <f t="shared" si="14"/>
        <v>0</v>
      </c>
      <c r="I39" s="201">
        <f t="shared" si="15"/>
        <v>0</v>
      </c>
      <c r="J39" s="201">
        <f t="shared" si="16"/>
        <v>0</v>
      </c>
      <c r="K39" s="201">
        <f t="shared" si="10"/>
        <v>0</v>
      </c>
      <c r="L39" s="201"/>
      <c r="M39" s="201"/>
      <c r="O39" s="205" t="s">
        <v>23</v>
      </c>
      <c r="P39" s="206" t="s">
        <v>3</v>
      </c>
      <c r="Q39" s="94"/>
    </row>
    <row r="40" spans="1:17" ht="15.75" thickBot="1" x14ac:dyDescent="0.3">
      <c r="A40" s="208"/>
      <c r="B40" s="209"/>
      <c r="C40" s="209"/>
      <c r="D40" s="210"/>
      <c r="E40" s="211"/>
      <c r="F40" s="211"/>
      <c r="G40" s="212"/>
      <c r="H40" s="201">
        <f t="shared" si="14"/>
        <v>0</v>
      </c>
      <c r="I40" s="201">
        <f t="shared" si="15"/>
        <v>0</v>
      </c>
      <c r="J40" s="201">
        <f t="shared" si="16"/>
        <v>0</v>
      </c>
      <c r="K40" s="201">
        <f t="shared" si="10"/>
        <v>0</v>
      </c>
      <c r="L40" s="201"/>
      <c r="M40" s="201"/>
      <c r="O40" s="205" t="s">
        <v>24</v>
      </c>
      <c r="P40" s="206" t="s">
        <v>3</v>
      </c>
      <c r="Q40" s="94"/>
    </row>
    <row r="41" spans="1:17" x14ac:dyDescent="0.25">
      <c r="A41" s="208"/>
      <c r="B41" s="209"/>
      <c r="C41" s="209"/>
      <c r="D41" s="210"/>
      <c r="E41" s="211"/>
      <c r="F41" s="211"/>
      <c r="G41" s="212"/>
      <c r="H41" s="201">
        <f t="shared" si="14"/>
        <v>0</v>
      </c>
      <c r="I41" s="201">
        <f t="shared" si="15"/>
        <v>0</v>
      </c>
      <c r="J41" s="201">
        <f t="shared" si="16"/>
        <v>0</v>
      </c>
      <c r="K41" s="201">
        <f t="shared" si="10"/>
        <v>0</v>
      </c>
      <c r="L41" s="201"/>
      <c r="M41" s="201"/>
      <c r="O41" s="223"/>
      <c r="P41" s="223"/>
      <c r="Q41" s="94"/>
    </row>
    <row r="42" spans="1:17" x14ac:dyDescent="0.25">
      <c r="A42" s="208"/>
      <c r="B42" s="209"/>
      <c r="C42" s="209"/>
      <c r="D42" s="210"/>
      <c r="E42" s="211"/>
      <c r="F42" s="211"/>
      <c r="G42" s="212"/>
      <c r="H42" s="201">
        <f t="shared" si="14"/>
        <v>0</v>
      </c>
      <c r="I42" s="201">
        <f t="shared" si="15"/>
        <v>0</v>
      </c>
      <c r="J42" s="201">
        <f t="shared" si="16"/>
        <v>0</v>
      </c>
      <c r="K42" s="201">
        <f t="shared" si="10"/>
        <v>0</v>
      </c>
      <c r="L42" s="201"/>
      <c r="M42" s="201"/>
      <c r="O42" s="224"/>
      <c r="P42" s="224"/>
      <c r="Q42" s="93"/>
    </row>
    <row r="43" spans="1:17" x14ac:dyDescent="0.25">
      <c r="A43" s="208"/>
      <c r="B43" s="209"/>
      <c r="C43" s="209"/>
      <c r="D43" s="210"/>
      <c r="E43" s="211"/>
      <c r="F43" s="211"/>
      <c r="G43" s="212"/>
      <c r="H43" s="201">
        <f t="shared" si="14"/>
        <v>0</v>
      </c>
      <c r="I43" s="201">
        <f t="shared" si="15"/>
        <v>0</v>
      </c>
      <c r="J43" s="201">
        <f t="shared" si="16"/>
        <v>0</v>
      </c>
      <c r="K43" s="201">
        <f t="shared" si="10"/>
        <v>0</v>
      </c>
      <c r="L43" s="201"/>
      <c r="M43" s="201"/>
      <c r="O43" s="224"/>
      <c r="P43" s="224"/>
      <c r="Q43" s="93"/>
    </row>
    <row r="44" spans="1:17" x14ac:dyDescent="0.25">
      <c r="A44" s="208"/>
      <c r="B44" s="209"/>
      <c r="C44" s="209"/>
      <c r="D44" s="210"/>
      <c r="E44" s="211"/>
      <c r="F44" s="211"/>
      <c r="G44" s="212"/>
      <c r="H44" s="201">
        <f t="shared" si="14"/>
        <v>0</v>
      </c>
      <c r="I44" s="201">
        <f t="shared" si="15"/>
        <v>0</v>
      </c>
      <c r="J44" s="201">
        <f t="shared" si="16"/>
        <v>0</v>
      </c>
      <c r="K44" s="201">
        <f t="shared" si="10"/>
        <v>0</v>
      </c>
      <c r="L44" s="201"/>
      <c r="M44" s="201"/>
      <c r="O44" s="224"/>
      <c r="P44" s="224"/>
      <c r="Q44" s="93"/>
    </row>
    <row r="45" spans="1:17" x14ac:dyDescent="0.25">
      <c r="A45" s="208"/>
      <c r="B45" s="209"/>
      <c r="C45" s="209"/>
      <c r="D45" s="210"/>
      <c r="E45" s="211"/>
      <c r="F45" s="211"/>
      <c r="G45" s="212"/>
      <c r="H45" s="201">
        <f t="shared" si="14"/>
        <v>0</v>
      </c>
      <c r="I45" s="201">
        <f t="shared" si="15"/>
        <v>0</v>
      </c>
      <c r="J45" s="201">
        <f t="shared" si="16"/>
        <v>0</v>
      </c>
      <c r="K45" s="201">
        <f t="shared" si="10"/>
        <v>0</v>
      </c>
      <c r="L45" s="201"/>
      <c r="M45" s="201"/>
      <c r="O45" s="224"/>
      <c r="P45" s="224"/>
      <c r="Q45" s="94"/>
    </row>
    <row r="46" spans="1:17" ht="15.75" thickBot="1" x14ac:dyDescent="0.3">
      <c r="A46" s="213"/>
      <c r="B46" s="214"/>
      <c r="C46" s="214"/>
      <c r="D46" s="215"/>
      <c r="E46" s="216"/>
      <c r="F46" s="216"/>
      <c r="G46" s="217"/>
      <c r="H46" s="201">
        <f t="shared" si="14"/>
        <v>0</v>
      </c>
      <c r="I46" s="201">
        <f t="shared" si="15"/>
        <v>0</v>
      </c>
      <c r="J46" s="201">
        <f t="shared" si="16"/>
        <v>0</v>
      </c>
      <c r="K46" s="201">
        <f t="shared" si="10"/>
        <v>0</v>
      </c>
      <c r="L46" s="201"/>
      <c r="M46" s="201"/>
      <c r="O46" s="224"/>
      <c r="P46" s="224"/>
      <c r="Q46" s="94"/>
    </row>
    <row r="47" spans="1:17" s="127" customFormat="1" ht="15.75" x14ac:dyDescent="0.25">
      <c r="A47" s="256"/>
      <c r="B47" s="257"/>
      <c r="C47" s="257"/>
      <c r="D47" s="258"/>
      <c r="E47" s="259"/>
      <c r="F47" s="259"/>
      <c r="G47" s="257"/>
      <c r="H47" s="260">
        <f>SUM(H28:H46)</f>
        <v>0</v>
      </c>
      <c r="I47" s="260">
        <f>SUM(I28:I46)</f>
        <v>0</v>
      </c>
      <c r="J47" s="260">
        <f>SUM(J28:J46)</f>
        <v>0</v>
      </c>
      <c r="K47" s="260">
        <f>SUM(K28:K46)</f>
        <v>0</v>
      </c>
      <c r="L47" s="260"/>
      <c r="M47" s="260"/>
      <c r="N47" s="261"/>
      <c r="O47" s="262"/>
      <c r="P47" s="262"/>
      <c r="Q47" s="263"/>
    </row>
    <row r="48" spans="1:17" s="127" customFormat="1" x14ac:dyDescent="0.25">
      <c r="A48" s="261"/>
      <c r="B48" s="261"/>
      <c r="C48" s="264" t="s">
        <v>251</v>
      </c>
      <c r="D48" s="265" t="s">
        <v>157</v>
      </c>
      <c r="E48" s="266" t="s">
        <v>163</v>
      </c>
      <c r="F48" s="266" t="s">
        <v>44</v>
      </c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</row>
    <row r="49" spans="1:17" s="127" customFormat="1" x14ac:dyDescent="0.25">
      <c r="A49" s="261"/>
      <c r="B49" s="261"/>
      <c r="C49" s="267" t="s">
        <v>158</v>
      </c>
      <c r="D49" s="268">
        <f>SUM(H26,K26)</f>
        <v>0</v>
      </c>
      <c r="E49" s="268">
        <f>H47</f>
        <v>0</v>
      </c>
      <c r="F49" s="268">
        <f>SUM(D49:E49)</f>
        <v>0</v>
      </c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</row>
    <row r="50" spans="1:17" s="127" customFormat="1" x14ac:dyDescent="0.25">
      <c r="A50" s="261"/>
      <c r="B50" s="261"/>
      <c r="C50" s="267" t="s">
        <v>162</v>
      </c>
      <c r="D50" s="269">
        <f>SUM(I26,L26)</f>
        <v>0</v>
      </c>
      <c r="E50" s="269">
        <f>I47</f>
        <v>0</v>
      </c>
      <c r="F50" s="269">
        <f t="shared" ref="F50:F52" si="17">SUM(D50:E50)</f>
        <v>0</v>
      </c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</row>
    <row r="51" spans="1:17" s="127" customFormat="1" x14ac:dyDescent="0.25">
      <c r="A51" s="261"/>
      <c r="B51" s="261"/>
      <c r="C51" s="267" t="s">
        <v>159</v>
      </c>
      <c r="D51" s="269">
        <f>SUM(J26,M26)</f>
        <v>0</v>
      </c>
      <c r="E51" s="269">
        <f>J47</f>
        <v>0</v>
      </c>
      <c r="F51" s="269">
        <f t="shared" si="17"/>
        <v>0</v>
      </c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</row>
    <row r="52" spans="1:17" s="127" customFormat="1" x14ac:dyDescent="0.25">
      <c r="A52" s="261"/>
      <c r="B52" s="261"/>
      <c r="C52" s="270" t="s">
        <v>238</v>
      </c>
      <c r="D52" s="271"/>
      <c r="E52" s="272">
        <f>K47</f>
        <v>0</v>
      </c>
      <c r="F52" s="272">
        <f t="shared" si="17"/>
        <v>0</v>
      </c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</row>
    <row r="53" spans="1:17" s="127" customFormat="1" x14ac:dyDescent="0.25">
      <c r="A53" s="261"/>
      <c r="B53" s="261"/>
      <c r="C53" s="270" t="s">
        <v>44</v>
      </c>
      <c r="D53" s="272">
        <f>SUM(D49:D52)</f>
        <v>0</v>
      </c>
      <c r="E53" s="272">
        <f>SUM(E49:E52)</f>
        <v>0</v>
      </c>
      <c r="F53" s="272">
        <f>SUM(F49:F52)</f>
        <v>0</v>
      </c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</row>
    <row r="54" spans="1:17" s="127" customFormat="1" x14ac:dyDescent="0.25">
      <c r="A54" s="261"/>
      <c r="B54" s="261"/>
      <c r="C54" s="261"/>
      <c r="D54" s="273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</row>
    <row r="55" spans="1:17" s="127" customFormat="1" x14ac:dyDescent="0.25">
      <c r="A55" s="261"/>
      <c r="B55" s="274" t="s">
        <v>234</v>
      </c>
      <c r="C55" s="261"/>
      <c r="D55" s="273"/>
      <c r="E55" s="261"/>
      <c r="F55" s="274" t="s">
        <v>235</v>
      </c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</row>
    <row r="56" spans="1:17" s="127" customFormat="1" x14ac:dyDescent="0.25">
      <c r="A56" s="261"/>
      <c r="B56" s="261"/>
      <c r="C56" s="261"/>
      <c r="D56" s="273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</row>
    <row r="57" spans="1:17" s="127" customFormat="1" ht="15.75" thickBot="1" x14ac:dyDescent="0.3">
      <c r="A57" s="261"/>
      <c r="B57" s="156"/>
      <c r="C57" s="156"/>
      <c r="D57" s="273"/>
      <c r="E57" s="261"/>
      <c r="F57" s="156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</row>
    <row r="58" spans="1:17" s="127" customFormat="1" x14ac:dyDescent="0.25">
      <c r="A58" s="261"/>
      <c r="B58" s="274" t="s">
        <v>236</v>
      </c>
      <c r="C58" s="261"/>
      <c r="D58" s="273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</row>
  </sheetData>
  <sheetProtection password="98B7" sheet="1" objects="1" scenarios="1"/>
  <mergeCells count="4">
    <mergeCell ref="A4:G4"/>
    <mergeCell ref="O4:P4"/>
    <mergeCell ref="A26:G26"/>
    <mergeCell ref="C1:F2"/>
  </mergeCells>
  <dataValidations count="3">
    <dataValidation type="list" allowBlank="1" showInputMessage="1" showErrorMessage="1" sqref="F28:F46 F6:F25">
      <formula1>$S$4:$S$19</formula1>
    </dataValidation>
    <dataValidation type="list" allowBlank="1" showInputMessage="1" showErrorMessage="1" sqref="E6:E25 E28:E47">
      <formula1>$R$4:$R$5</formula1>
    </dataValidation>
    <dataValidation type="list" allowBlank="1" showInputMessage="1" showErrorMessage="1" sqref="F47">
      <formula1>$S$4:$S$28</formula1>
    </dataValidation>
  </dataValidations>
  <printOptions horizontalCentered="1"/>
  <pageMargins left="0.25" right="0.25" top="0.5" bottom="0.25" header="0.3" footer="0.3"/>
  <pageSetup scale="84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14</vt:i4>
      </vt:variant>
    </vt:vector>
  </HeadingPairs>
  <TitlesOfParts>
    <vt:vector size="24" baseType="lpstr">
      <vt:lpstr>Period Summary</vt:lpstr>
      <vt:lpstr>Controls Report Wk 1</vt:lpstr>
      <vt:lpstr>Expense Tracker Wk 1</vt:lpstr>
      <vt:lpstr>Controls Report Wk 2</vt:lpstr>
      <vt:lpstr>Expense Tracker Wk 2</vt:lpstr>
      <vt:lpstr>Controls Report Wk 3</vt:lpstr>
      <vt:lpstr>Expense Tracker Wk 3</vt:lpstr>
      <vt:lpstr>Controls Report Wk 4</vt:lpstr>
      <vt:lpstr>Expense Tracker Wk 4</vt:lpstr>
      <vt:lpstr>Mileage Reimbursement</vt:lpstr>
      <vt:lpstr>'Controls Report Wk 1'!Print_Area</vt:lpstr>
      <vt:lpstr>'Controls Report Wk 2'!Print_Area</vt:lpstr>
      <vt:lpstr>'Controls Report Wk 3'!Print_Area</vt:lpstr>
      <vt:lpstr>'Controls Report Wk 4'!Print_Area</vt:lpstr>
      <vt:lpstr>'Expense Tracker Wk 1'!Print_Area</vt:lpstr>
      <vt:lpstr>'Expense Tracker Wk 2'!Print_Area</vt:lpstr>
      <vt:lpstr>'Expense Tracker Wk 3'!Print_Area</vt:lpstr>
      <vt:lpstr>'Expense Tracker Wk 4'!Print_Area</vt:lpstr>
      <vt:lpstr>'Period Summary'!Print_Area</vt:lpstr>
      <vt:lpstr>'Controls Report Wk 1'!Print_Titles</vt:lpstr>
      <vt:lpstr>'Controls Report Wk 2'!Print_Titles</vt:lpstr>
      <vt:lpstr>'Controls Report Wk 3'!Print_Titles</vt:lpstr>
      <vt:lpstr>'Controls Report Wk 4'!Print_Titles</vt:lpstr>
      <vt:lpstr>'Period Summary'!Print_Titles</vt:lpstr>
    </vt:vector>
  </TitlesOfParts>
  <Company>Jamba Juice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Lindstrom</dc:creator>
  <dc:description>Rev 1</dc:description>
  <cp:lastModifiedBy> </cp:lastModifiedBy>
  <cp:lastPrinted>2015-02-19T20:19:35Z</cp:lastPrinted>
  <dcterms:created xsi:type="dcterms:W3CDTF">2011-08-12T21:17:20Z</dcterms:created>
  <dcterms:modified xsi:type="dcterms:W3CDTF">2015-05-19T22:43:01Z</dcterms:modified>
</cp:coreProperties>
</file>